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75" windowWidth="9420" windowHeight="3060" firstSheet="3" activeTab="15"/>
  </bookViews>
  <sheets>
    <sheet name="chart" sheetId="1" r:id="rId1"/>
    <sheet name="p187 " sheetId="2" r:id="rId2"/>
    <sheet name="p188" sheetId="3" r:id="rId3"/>
    <sheet name="p189" sheetId="4" r:id="rId4"/>
    <sheet name="p190" sheetId="5" r:id="rId5"/>
    <sheet name="p191" sheetId="6" r:id="rId6"/>
    <sheet name="p192 " sheetId="7" r:id="rId7"/>
    <sheet name="p193" sheetId="8" r:id="rId8"/>
    <sheet name="p194" sheetId="9" r:id="rId9"/>
    <sheet name="p195" sheetId="10" r:id="rId10"/>
    <sheet name="p196" sheetId="11" r:id="rId11"/>
    <sheet name="p197" sheetId="12" r:id="rId12"/>
    <sheet name="p198" sheetId="13" r:id="rId13"/>
    <sheet name="P199" sheetId="14" r:id="rId14"/>
    <sheet name="P11400" sheetId="15" r:id="rId15"/>
    <sheet name="P11401" sheetId="16" r:id="rId16"/>
  </sheets>
  <externalReferences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<sst xmlns="http://schemas.openxmlformats.org/spreadsheetml/2006/main" count="636" uniqueCount="141">
  <si>
    <t>ملاحظات</t>
  </si>
  <si>
    <t>واحد</t>
  </si>
  <si>
    <t>مقدار</t>
  </si>
  <si>
    <t>شرح</t>
  </si>
  <si>
    <t>كيلومترمربع</t>
  </si>
  <si>
    <t>فيدر</t>
  </si>
  <si>
    <t>تعداد فيدرهاي موجود</t>
  </si>
  <si>
    <t>فقره</t>
  </si>
  <si>
    <t>كيلو متر</t>
  </si>
  <si>
    <t>طول شبكه فشار متوسط</t>
  </si>
  <si>
    <t>طول شبكه فشار ضعيف</t>
  </si>
  <si>
    <t>دستگاه</t>
  </si>
  <si>
    <t>تعداد ترانسفورماتور</t>
  </si>
  <si>
    <t>روشنايي معابر ( با چراغ لاك پشتي )</t>
  </si>
  <si>
    <t>عدد</t>
  </si>
  <si>
    <t>روستا</t>
  </si>
  <si>
    <t xml:space="preserve">تعداد روستاهاي برقدار </t>
  </si>
  <si>
    <t>كيلووات ساعت</t>
  </si>
  <si>
    <t>انرژي فروخته شده</t>
  </si>
  <si>
    <t>ريال</t>
  </si>
  <si>
    <t>ميزان وصولي</t>
  </si>
  <si>
    <t>درصد</t>
  </si>
  <si>
    <t>نفر</t>
  </si>
  <si>
    <t>تعداد پرسنل</t>
  </si>
  <si>
    <t>خلاصه آمار واطلاعات شركت توزيع برق استان فارس</t>
  </si>
  <si>
    <t>مساحت تحت پوشش</t>
  </si>
  <si>
    <t xml:space="preserve">تعداد مشتركين </t>
  </si>
  <si>
    <t>مگاوات</t>
  </si>
  <si>
    <t>درصد وصولي نسبت به فروش</t>
  </si>
  <si>
    <t xml:space="preserve">پيک بارهمزمان </t>
  </si>
  <si>
    <t xml:space="preserve"> انشعاب فروخته شده</t>
  </si>
  <si>
    <t>پيک بار غير همزمان</t>
  </si>
  <si>
    <t>روشنايي معابر ( با چراغ كم مصرف 23 وات)</t>
  </si>
  <si>
    <t>زير ديپلم 236-  ديپلم 99- فوق ديپلم 73- ليسانس126- فوق ليسانس  14</t>
  </si>
  <si>
    <t>شامل 20 مديريت : آباده -اقليد-استهبان-بوانات-جهرم-خرمبيد-خنج -داراب-رستم-زرين دشت-فسا-فيروزآباد-فراشبند-قير-كازرون-لار-لامرد-مهر-ممسني- ني ريز</t>
  </si>
  <si>
    <t>به تفكيك تعرفه : خانگي 502653-عمومي 22938- كشاورزي  16083- صنعتي 4179- تجاري 61139</t>
  </si>
  <si>
    <r>
      <t xml:space="preserve">با قدرت 2600706 </t>
    </r>
    <r>
      <rPr>
        <sz val="12"/>
        <rFont val="B Badr"/>
        <family val="0"/>
      </rPr>
      <t>KVA</t>
    </r>
  </si>
  <si>
    <t>تا پايان سال 1387</t>
  </si>
  <si>
    <t>روشنايي معابر (چراغ لاك پشتي با لامپ گازي )</t>
  </si>
  <si>
    <t>روشنايي معابر (چراغ لاك پشتي با لامپ پر بازده وكم مصرف)</t>
  </si>
  <si>
    <t>تا پايان سال 88</t>
  </si>
  <si>
    <t>به تفكيك تعرفه : خانگي 536671-عمومي 23721- كشاورزي  16632- صنعتي 4116- تجاري 66408</t>
  </si>
  <si>
    <t>زير ديپلم 202-  ديپلم 93- فوق ديپلم 73- ليسانس122- فوق ليسانس  16</t>
  </si>
  <si>
    <t>تا پايان سال 89</t>
  </si>
  <si>
    <t>به تفكيك تعرفه : خانگي 570964-عمومي 24230- كشاورزي  18743- صنعتي 3515- تجاري 70723</t>
  </si>
  <si>
    <r>
      <t xml:space="preserve">با قدرت 2852407 </t>
    </r>
    <r>
      <rPr>
        <sz val="12"/>
        <rFont val="B Badr"/>
        <family val="0"/>
      </rPr>
      <t>KVA</t>
    </r>
  </si>
  <si>
    <t>شامل 21 مديريت : آباده -اقليد-استهبان-بوانات-جهرم-خرمبيد-خنج -داراب-رستم-زرين دشت-فسا-فيروزآباد-فراشبند-قير-كازرون-گراش-لار-لامرد-مهر-ممسني- ني ريز</t>
  </si>
  <si>
    <t>زير ديپلم 146-  ديپلم 82- فوق ديپلم 66- ليسانس142- فوق ليسانس 21</t>
  </si>
  <si>
    <t>تا پایان سال 1390</t>
  </si>
  <si>
    <t>به تفكيك تعرفه : خانگي 608797 -عمومي 25871- كشاورزي  20267- صنعتي 3629- تجاري 74757</t>
  </si>
  <si>
    <r>
      <t xml:space="preserve">با قدرت 3077917 </t>
    </r>
    <r>
      <rPr>
        <sz val="14"/>
        <rFont val="B Nazanin"/>
        <family val="0"/>
      </rPr>
      <t>KVA</t>
    </r>
  </si>
  <si>
    <t>زير ديپلم 115-  ديپلم 63- فوق ديپلم 58- ليسانس162- فوق ليسانس  22</t>
  </si>
  <si>
    <r>
      <t xml:space="preserve">با قدرت 2959913 </t>
    </r>
    <r>
      <rPr>
        <sz val="12"/>
        <rFont val="B Nazanin"/>
        <family val="0"/>
      </rPr>
      <t>KVA</t>
    </r>
  </si>
  <si>
    <t>زير ديپلم 51-  ديپلم 51- فوق ديپلم 45- ليسانس182- فوق ليسانس  25</t>
  </si>
  <si>
    <t>تا پایان سال 1391</t>
  </si>
  <si>
    <t>به تفكيك تعرفه : خانگي 647374 -عمومي 27407- كشاورزي  21677- صنعتي 4057- تجاري 79249</t>
  </si>
  <si>
    <t>به تفكيك تعرفه : خانگي 678467 -عمومي 28573- كشاورزي  22900- صنعتي 4548- تجاري 82951</t>
  </si>
  <si>
    <r>
      <t xml:space="preserve">با قدرت 3268174 </t>
    </r>
    <r>
      <rPr>
        <sz val="14"/>
        <rFont val="B Nazanin"/>
        <family val="0"/>
      </rPr>
      <t>KVA</t>
    </r>
  </si>
  <si>
    <t>368 فیدر عمومی</t>
  </si>
  <si>
    <t xml:space="preserve">روشنايي معابر </t>
  </si>
  <si>
    <t>ميزان وصولي (درصد وصولی 90%)</t>
  </si>
  <si>
    <t>تا پایان سال 92</t>
  </si>
  <si>
    <r>
      <t xml:space="preserve">با قدرت 3426209 </t>
    </r>
    <r>
      <rPr>
        <sz val="14"/>
        <rFont val="B Badr"/>
        <family val="0"/>
      </rPr>
      <t>KVA</t>
    </r>
  </si>
  <si>
    <t>پیک بار همزمان (1314)</t>
  </si>
  <si>
    <t>سهم مصرف انرژی به تفکیک تعرفه : خانگي 33% -عمومي 9%- كشاورزي  47%- صنعتي 8%- تجاري 4%</t>
  </si>
  <si>
    <t>سهم فروش ریالی انرژی به تفکیک تعرفه : خانگي 38% -عمومي 8%- كشاورزي  21%- صنعتي 15%- تجاري 18%</t>
  </si>
  <si>
    <t>پیک بار همزمان (1269)</t>
  </si>
  <si>
    <t>زير ديپلم 33-  ديپلم 42- فوق ديپلم 30- ليسانس206- فوق ليسانس  24</t>
  </si>
  <si>
    <t xml:space="preserve">تا پایان سال 93 </t>
  </si>
  <si>
    <t>به تفكيك تعرفه : خانگي 703747 -عمومي 29841- كشاورزي  23978- صنعتي 4956- تجاري 86901</t>
  </si>
  <si>
    <t>سهم فروش ریالی انرژی به تفکیک تعرفه : خانگي 36/7% -عمومي9/1%- كشاورزي  19/7%- صنعتي 15/5%- تجاري 19%</t>
  </si>
  <si>
    <t>ميزان وصولي (درصد وصولی 92%)</t>
  </si>
  <si>
    <t>392 فیدر عمومی</t>
  </si>
  <si>
    <t>سهم مصرف انرژی به تفکیک تعرفه : خانگي 33/1% -عمومي8/6%- كشاورزي  46/5%- صنعتي 7/4%- تجاري 4/4%</t>
  </si>
  <si>
    <r>
      <t xml:space="preserve">با قدرت 3621129 </t>
    </r>
    <r>
      <rPr>
        <sz val="14"/>
        <rFont val="B Badr"/>
        <family val="0"/>
      </rPr>
      <t>KVA</t>
    </r>
  </si>
  <si>
    <t>زير ديپلم 25-  ديپلم 32- فوق ديپلم 27- ليسانس242- فوق ليسانس  30</t>
  </si>
  <si>
    <t>پیک بار همزمان (1277)</t>
  </si>
  <si>
    <t>سهم فروش ریالی انرژی به تفکیک تعرفه : خانگي 38% -عمومي9%- كشاورزي  17%- صنعتي 15%- تجاري 21.%</t>
  </si>
  <si>
    <t>ميزان وصولي (درصد وصولی 95%)</t>
  </si>
  <si>
    <t>تا پایان سال 1394</t>
  </si>
  <si>
    <t>412 فیدر عمومی</t>
  </si>
  <si>
    <t>سهم مصرف انرژی به تفکیک تعرفه : خانگي 36% -عمومي8%- كشاورزي  44%- صنعتي 7%- تجاري 5%</t>
  </si>
  <si>
    <t>به تفكيك تعرفه : خانگي 723115 -عمومي 30839- كشاورزي  25054- صنعتي 5342- تجاري 90022</t>
  </si>
  <si>
    <t>زير ديپلم 20-  ديپلم 29- فوق ديپلم 23- ليسانس240- فوق ليسانس  30</t>
  </si>
  <si>
    <r>
      <t xml:space="preserve">با قدرت 3886449 </t>
    </r>
    <r>
      <rPr>
        <sz val="14"/>
        <rFont val="B Badr"/>
        <family val="0"/>
      </rPr>
      <t>KVA</t>
    </r>
  </si>
  <si>
    <t>پیک بار همزمان (1376)</t>
  </si>
  <si>
    <t>ميزان وصولي (درصد وصولی 96%)</t>
  </si>
  <si>
    <t>تا پایان سال 1395</t>
  </si>
  <si>
    <t>به تفكيك تعرفه : خانگي 741492 -عمومي 32773- كشاورزي  25689- صنعتي 5603- تجاري 93628</t>
  </si>
  <si>
    <t>سهم مصرف انرژی به تفکیک تعرفه : خانگي 36% -عمومي8%- كشاورزي  43%- صنعتی 8%- تجاري 5%</t>
  </si>
  <si>
    <t>سهم فروش ریالی انرژی به تفکیک تعرفه : خانگي 39% -عمومي8%- كشاورزي  15%- صنعتي 16%- تجاری 21%</t>
  </si>
  <si>
    <r>
      <t xml:space="preserve">با قدرت 4066534 </t>
    </r>
    <r>
      <rPr>
        <sz val="14"/>
        <rFont val="B Badr"/>
        <family val="0"/>
      </rPr>
      <t>KVA</t>
    </r>
  </si>
  <si>
    <t>439 فیدر عمومی</t>
  </si>
  <si>
    <t>زير ديپلم 12-  ديپلم 24- فوق ديپلم9- ليسانس301- فوق ليسانس 77</t>
  </si>
  <si>
    <t>پیک بار همزمان (1424)</t>
  </si>
  <si>
    <t>تا پایان سال 1396</t>
  </si>
  <si>
    <t>سهم مصرف انرژی به تفکیک تعرفه : خانگي 36% -عمومي6%- كشاورزي  43%- صنعتی 8%- تجاري 5%- روشنایی معابر 2%</t>
  </si>
  <si>
    <t>سهم فروش ریالی انرژی به تفکیک تعرفه : خانگي 40% -عمومي8%- كشاورزي 18%- صنعتي 13%- تجاری 21%</t>
  </si>
  <si>
    <t>ميزان وصولي (درصد وصولی 100%)</t>
  </si>
  <si>
    <t>فیدر عمومی : 456</t>
  </si>
  <si>
    <t>به تفکیک تعرفه: خانگی760308-عمومی25359-کشاورزی26749-صنعتی5454-تجاری97446-روشنایی معابر9395</t>
  </si>
  <si>
    <t>با قدرت 4224509 KVA</t>
  </si>
  <si>
    <t>زیر دیپلم7-دیپلم14-فوق دیپلم4-لیسانس276-فوق لیسانس92</t>
  </si>
  <si>
    <t>پیک بار همزمان (1346)</t>
  </si>
  <si>
    <t>سهم فروش ریالی انرژی به تفکیک تعرفه : خانگي 38% -عمومي8%- كشاورزي 13%- صنعتي 19%- تجاری 22%</t>
  </si>
  <si>
    <t>سهم مصرف انرژی به تفکیک تعرفه : خانگي 38% -عمومي6%- كشاورزي  41%- صنعتی8%- تجاري 5%- روشنایی معابر 2%</t>
  </si>
  <si>
    <t>تا پایان سال  1397</t>
  </si>
  <si>
    <t>فیدر عمومی : 464</t>
  </si>
  <si>
    <t>به تفکیک تعرفه: خانگی781218-عمومی26407-کشاورزی27481-صنعتی5763-تجاری100778-روشنایی معابر9626</t>
  </si>
  <si>
    <t>با قدرت 4741857 KVA</t>
  </si>
  <si>
    <t>زیر دیپلم5-دیپلم11-فوق دیپلم3-لیسانس249-فوق لیسانس115</t>
  </si>
  <si>
    <t>سهم فروش ریالی انرژی به تفکیک تعرفه : خانگي 41% -عمومي8%- كشاورزي 11%- صنعتي17%- تجاری 23%</t>
  </si>
  <si>
    <t>سهم مصرف انرژی به تفکیک تعرفه : خانگي 40% -عمومي6%- كشاورزي  38%- صنعتی9%- تجاري 5%- روشنایی معابر 2%</t>
  </si>
  <si>
    <t>پیک بار همزمان (1500)</t>
  </si>
  <si>
    <t>فیدر عمومی : 494</t>
  </si>
  <si>
    <t>به تفکیک تعرفه: خانگی797052-عمومی27143-کشاورزی27995-صنعتی5996-تجاری104157-روشنایی معابر10864</t>
  </si>
  <si>
    <t>با قدرت 4861092 KVA</t>
  </si>
  <si>
    <t>زیر دیپلم3-دیپلم6-فوق دیپلم1-لیسانس245-فوق لیسانس148</t>
  </si>
  <si>
    <t>تا پایان   سال  1398</t>
  </si>
  <si>
    <t>شامل 26 مديريت : آباده -استهبان - اقليد-اوز - بختگان -بوانات-جهرم-خرمبيد-خفر - خنج -داراب-رستم-زرين دشت- سرچهان فراشبند - -فسا-فيروزآباد-قير-کوهچنار - كازرون-گراش-لار-لامرد-ممسني- مهر - ني ريز</t>
  </si>
  <si>
    <t>سهم فروش ریالی انرژی به تفکیک تعرفه : خانگي 41% -عمومي7%- كشاورزي 15%- صنعتي16%- تجاری21%</t>
  </si>
  <si>
    <t>تا پایان    سال  1399</t>
  </si>
  <si>
    <t>سهم مصرف انرژی به تفکیک تعرفه : خانگي 39% -عمومي5%- كشاورزي  41%- صنعتی9%- تجاري 5%- روشنایی معابر2%</t>
  </si>
  <si>
    <t>پیک بار همزمان (1841)</t>
  </si>
  <si>
    <t>فیدر عمومی : 501</t>
  </si>
  <si>
    <t>به تفکیک تعرفه: خانگی815776-عمومی27681-کشاورزی28661-صنعتی6110-تجاری107977-روشنایی معابر10951</t>
  </si>
  <si>
    <t>با قدرت 5061496 KVA</t>
  </si>
  <si>
    <t>ميزان وصولي (درصد وصولی 99%)</t>
  </si>
  <si>
    <t>زیر دیپلم2-دیپلم4-فوق دیپلم1-لیسانس224-فوق لیسانس 165 - دکتری 1</t>
  </si>
  <si>
    <t>سهم فروش ریالی انرژی به تفکیک تعرفه : خانگي 43% -عمومي7%- كشاورزي 13%- صنعتي16%- تجاری21%</t>
  </si>
  <si>
    <t>پیک بار همزمان (1735)</t>
  </si>
  <si>
    <t>سهم مصرف انرژی به تفکیک تعرفه : خانگي 40% -عمومي5%- كشاورزي  39%- صنعتی9%- تجاري 5%- روشنایی معابر2%</t>
  </si>
  <si>
    <t>فیدر عمومی : 510</t>
  </si>
  <si>
    <t>به تفکیک تعرفه: خانگی831720-عمومی28268-کشاورزی29180-صنعتی6223-تجاری111579-روشنایی معابر10951</t>
  </si>
  <si>
    <t>با قدرت 5238393 KVA</t>
  </si>
  <si>
    <t>تا پایان   سال  1400</t>
  </si>
  <si>
    <t>زیر دیپلم0-دیپلم3-فوق دیپلم1-لیسانس207-فوق لیسانس174- دکتری2</t>
  </si>
  <si>
    <t>پیک بار همزمان (1664)</t>
  </si>
  <si>
    <t>سهم فروش ریالی انرژی به تفکیک تعرفه : خانگي 37% -عمومي7%- كشاورزي 13%- صنعتي14%- تجاری29%</t>
  </si>
  <si>
    <t>تا پایان   سال  1401</t>
  </si>
  <si>
    <t>ميزان وصولي (درصد وصولی 104%)</t>
  </si>
</sst>
</file>

<file path=xl/styles.xml><?xml version="1.0" encoding="utf-8"?>
<styleSheet xmlns="http://schemas.openxmlformats.org/spreadsheetml/2006/main">
  <numFmts count="4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ريال&quot;#,##0_-;&quot;ريال&quot;#,##0\-"/>
    <numFmt numFmtId="173" formatCode="&quot;ريال&quot;#,##0_-;[Red]&quot;ريال&quot;#,##0\-"/>
    <numFmt numFmtId="174" formatCode="&quot;ريال&quot;#,##0.00_-;&quot;ريال&quot;#,##0.00\-"/>
    <numFmt numFmtId="175" formatCode="&quot;ريال&quot;#,##0.00_-;[Red]&quot;ريال&quot;#,##0.00\-"/>
    <numFmt numFmtId="176" formatCode="_-&quot;ريال&quot;* #,##0_-;_-&quot;ريال&quot;* #,##0\-;_-&quot;ريال&quot;* &quot;-&quot;_-;_-@_-"/>
    <numFmt numFmtId="177" formatCode="_-&quot;ريال&quot;* #,##0.00_-;_-&quot;ريال&quot;* #,##0.00\-;_-&quot;ريال&quot;* &quot;-&quot;??_-;_-@_-"/>
    <numFmt numFmtId="178" formatCode="&quot;ريال&quot;\ #,##0;\-&quot;ريال&quot;\ #,##0"/>
    <numFmt numFmtId="179" formatCode="&quot;ريال&quot;\ #,##0;[Red]\-&quot;ريال&quot;\ #,##0"/>
    <numFmt numFmtId="180" formatCode="&quot;ريال&quot;\ #,##0.00;\-&quot;ريال&quot;\ #,##0.00"/>
    <numFmt numFmtId="181" formatCode="&quot;ريال&quot;\ #,##0.00;[Red]\-&quot;ريال&quot;\ #,##0.00"/>
    <numFmt numFmtId="182" formatCode="_-&quot;ريال&quot;\ * #,##0_-;\-&quot;ريال&quot;\ * #,##0_-;_-&quot;ريال&quot;\ * &quot;-&quot;_-;_-@_-"/>
    <numFmt numFmtId="183" formatCode="_-* #,##0_-;\-* #,##0_-;_-* &quot;-&quot;_-;_-@_-"/>
    <numFmt numFmtId="184" formatCode="_-&quot;ريال&quot;\ * #,##0.00_-;\-&quot;ريال&quot;\ * #,##0.00_-;_-&quot;ريال&quot;\ * &quot;-&quot;??_-;_-@_-"/>
    <numFmt numFmtId="185" formatCode="_-* #,##0.00_-;\-* #,##0.00_-;_-* &quot;-&quot;??_-;_-@_-"/>
    <numFmt numFmtId="186" formatCode="#,##0.0"/>
    <numFmt numFmtId="187" formatCode="0.0%"/>
    <numFmt numFmtId="188" formatCode="#,##0.000"/>
    <numFmt numFmtId="189" formatCode="#,##0.0000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0"/>
    <numFmt numFmtId="196" formatCode="0.000000000"/>
    <numFmt numFmtId="197" formatCode="0.0000000000"/>
    <numFmt numFmtId="198" formatCode="0.000000"/>
    <numFmt numFmtId="199" formatCode="0.00000"/>
    <numFmt numFmtId="200" formatCode="0.0000"/>
    <numFmt numFmtId="201" formatCode="0.000"/>
    <numFmt numFmtId="202" formatCode="[$-429]hh:mm:ss\ AM/PM"/>
  </numFmts>
  <fonts count="66">
    <font>
      <sz val="10"/>
      <name val="Arial"/>
      <family val="0"/>
    </font>
    <font>
      <b/>
      <sz val="14"/>
      <name val="Nazanin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B Badr"/>
      <family val="0"/>
    </font>
    <font>
      <b/>
      <sz val="14"/>
      <name val="B Badr"/>
      <family val="0"/>
    </font>
    <font>
      <b/>
      <sz val="18"/>
      <name val="B Badr"/>
      <family val="0"/>
    </font>
    <font>
      <sz val="20"/>
      <name val="B Titr"/>
      <family val="0"/>
    </font>
    <font>
      <sz val="18"/>
      <name val="B Titr"/>
      <family val="0"/>
    </font>
    <font>
      <sz val="10"/>
      <name val="B Badr"/>
      <family val="0"/>
    </font>
    <font>
      <b/>
      <sz val="12"/>
      <name val="B Badr"/>
      <family val="0"/>
    </font>
    <font>
      <sz val="12"/>
      <name val="B Badr"/>
      <family val="0"/>
    </font>
    <font>
      <sz val="16"/>
      <name val="B Badr"/>
      <family val="0"/>
    </font>
    <font>
      <sz val="14"/>
      <name val="B Badr"/>
      <family val="0"/>
    </font>
    <font>
      <b/>
      <sz val="11"/>
      <name val="Nazanin"/>
      <family val="0"/>
    </font>
    <font>
      <b/>
      <sz val="10"/>
      <name val="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6"/>
      <name val="B Nazanin"/>
      <family val="0"/>
    </font>
    <font>
      <b/>
      <sz val="10"/>
      <name val="B Nazanin"/>
      <family val="0"/>
    </font>
    <font>
      <b/>
      <sz val="11"/>
      <name val="B Nazanin"/>
      <family val="0"/>
    </font>
    <font>
      <b/>
      <sz val="14"/>
      <name val="B Nazanin"/>
      <family val="0"/>
    </font>
    <font>
      <sz val="14"/>
      <name val="B Nazanin"/>
      <family val="0"/>
    </font>
    <font>
      <b/>
      <sz val="11"/>
      <name val="B Badr"/>
      <family val="0"/>
    </font>
    <font>
      <sz val="14"/>
      <name val="B Yagut"/>
      <family val="0"/>
    </font>
    <font>
      <b/>
      <sz val="13"/>
      <name val="Nazanin"/>
      <family val="0"/>
    </font>
    <font>
      <b/>
      <sz val="13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B Titr"/>
      <family val="0"/>
    </font>
    <font>
      <b/>
      <sz val="12"/>
      <color indexed="12"/>
      <name val="B Titr"/>
      <family val="0"/>
    </font>
    <font>
      <b/>
      <sz val="11"/>
      <color indexed="12"/>
      <name val="B Titr"/>
      <family val="0"/>
    </font>
    <font>
      <sz val="14"/>
      <color indexed="12"/>
      <name val="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57" applyFont="1">
      <alignment/>
      <protection/>
    </xf>
    <xf numFmtId="0" fontId="6" fillId="34" borderId="15" xfId="57" applyFont="1" applyFill="1" applyBorder="1" applyAlignment="1">
      <alignment horizontal="center" vertical="center"/>
      <protection/>
    </xf>
    <xf numFmtId="0" fontId="6" fillId="34" borderId="16" xfId="57" applyFont="1" applyFill="1" applyBorder="1" applyAlignment="1">
      <alignment horizontal="center" vertical="center"/>
      <protection/>
    </xf>
    <xf numFmtId="0" fontId="6" fillId="34" borderId="17" xfId="57" applyFont="1" applyFill="1" applyBorder="1" applyAlignment="1">
      <alignment horizontal="center" vertical="center"/>
      <protection/>
    </xf>
    <xf numFmtId="0" fontId="10" fillId="0" borderId="18" xfId="57" applyFont="1" applyBorder="1" applyAlignment="1">
      <alignment horizontal="center" vertical="justify"/>
      <protection/>
    </xf>
    <xf numFmtId="0" fontId="11" fillId="0" borderId="19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 horizontal="center" vertical="center"/>
      <protection/>
    </xf>
    <xf numFmtId="0" fontId="6" fillId="0" borderId="20" xfId="57" applyFont="1" applyBorder="1" applyAlignment="1">
      <alignment vertical="center"/>
      <protection/>
    </xf>
    <xf numFmtId="0" fontId="12" fillId="0" borderId="18" xfId="57" applyFont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6" fillId="0" borderId="20" xfId="57" applyFont="1" applyBorder="1">
      <alignment/>
      <protection/>
    </xf>
    <xf numFmtId="0" fontId="11" fillId="0" borderId="18" xfId="57" applyFont="1" applyBorder="1" applyAlignment="1">
      <alignment horizontal="center"/>
      <protection/>
    </xf>
    <xf numFmtId="3" fontId="5" fillId="0" borderId="19" xfId="57" applyNumberFormat="1" applyFont="1" applyBorder="1" applyAlignment="1">
      <alignment horizontal="center" vertical="center"/>
      <protection/>
    </xf>
    <xf numFmtId="1" fontId="5" fillId="0" borderId="19" xfId="57" applyNumberFormat="1" applyFont="1" applyBorder="1" applyAlignment="1">
      <alignment horizontal="center" vertical="center"/>
      <protection/>
    </xf>
    <xf numFmtId="0" fontId="11" fillId="0" borderId="18" xfId="57" applyFont="1" applyBorder="1" applyAlignment="1">
      <alignment horizontal="center" vertical="center"/>
      <protection/>
    </xf>
    <xf numFmtId="0" fontId="13" fillId="0" borderId="0" xfId="57" applyFont="1">
      <alignment/>
      <protection/>
    </xf>
    <xf numFmtId="0" fontId="13" fillId="0" borderId="18" xfId="57" applyFont="1" applyBorder="1" applyAlignment="1">
      <alignment horizontal="center" vertical="center" readingOrder="2"/>
      <protection/>
    </xf>
    <xf numFmtId="0" fontId="12" fillId="0" borderId="18" xfId="57" applyFont="1" applyBorder="1" applyAlignment="1">
      <alignment horizontal="center" vertical="center" readingOrder="2"/>
      <protection/>
    </xf>
    <xf numFmtId="186" fontId="5" fillId="0" borderId="19" xfId="57" applyNumberFormat="1" applyFont="1" applyBorder="1" applyAlignment="1">
      <alignment horizontal="center" vertical="center"/>
      <protection/>
    </xf>
    <xf numFmtId="0" fontId="12" fillId="0" borderId="18" xfId="57" applyFont="1" applyBorder="1" applyAlignment="1">
      <alignment horizontal="center" vertical="center"/>
      <protection/>
    </xf>
    <xf numFmtId="0" fontId="6" fillId="0" borderId="20" xfId="57" applyFont="1" applyBorder="1" applyAlignment="1">
      <alignment horizontal="right"/>
      <protection/>
    </xf>
    <xf numFmtId="9" fontId="7" fillId="0" borderId="19" xfId="61" applyNumberFormat="1" applyFont="1" applyBorder="1" applyAlignment="1">
      <alignment horizontal="center" vertical="center" readingOrder="2"/>
    </xf>
    <xf numFmtId="0" fontId="10" fillId="0" borderId="21" xfId="57" applyFont="1" applyBorder="1" applyAlignment="1">
      <alignment horizontal="center" vertical="center"/>
      <protection/>
    </xf>
    <xf numFmtId="0" fontId="11" fillId="0" borderId="22" xfId="57" applyFont="1" applyBorder="1" applyAlignment="1">
      <alignment horizontal="center" vertical="center"/>
      <protection/>
    </xf>
    <xf numFmtId="3" fontId="5" fillId="0" borderId="22" xfId="57" applyNumberFormat="1" applyFont="1" applyBorder="1" applyAlignment="1">
      <alignment horizontal="center" vertical="center"/>
      <protection/>
    </xf>
    <xf numFmtId="0" fontId="6" fillId="0" borderId="23" xfId="57" applyFont="1" applyBorder="1" applyAlignment="1">
      <alignment vertical="center"/>
      <protection/>
    </xf>
    <xf numFmtId="0" fontId="11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vertical="center"/>
    </xf>
    <xf numFmtId="0" fontId="12" fillId="35" borderId="18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1" fontId="5" fillId="35" borderId="19" xfId="0" applyNumberFormat="1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/>
    </xf>
    <xf numFmtId="0" fontId="11" fillId="35" borderId="18" xfId="0" applyFont="1" applyFill="1" applyBorder="1" applyAlignment="1">
      <alignment horizontal="center"/>
    </xf>
    <xf numFmtId="3" fontId="5" fillId="35" borderId="24" xfId="0" applyNumberFormat="1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3" fontId="5" fillId="35" borderId="19" xfId="0" applyNumberFormat="1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 readingOrder="2"/>
    </xf>
    <xf numFmtId="0" fontId="12" fillId="35" borderId="18" xfId="0" applyFont="1" applyFill="1" applyBorder="1" applyAlignment="1">
      <alignment horizontal="center" vertical="center" readingOrder="2"/>
    </xf>
    <xf numFmtId="0" fontId="15" fillId="35" borderId="20" xfId="0" applyFont="1" applyFill="1" applyBorder="1" applyAlignment="1">
      <alignment/>
    </xf>
    <xf numFmtId="0" fontId="12" fillId="35" borderId="18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right"/>
    </xf>
    <xf numFmtId="9" fontId="7" fillId="35" borderId="19" xfId="60" applyNumberFormat="1" applyFont="1" applyFill="1" applyBorder="1" applyAlignment="1">
      <alignment horizontal="center" vertical="center" readingOrder="2"/>
    </xf>
    <xf numFmtId="0" fontId="11" fillId="35" borderId="22" xfId="0" applyFont="1" applyFill="1" applyBorder="1" applyAlignment="1">
      <alignment horizontal="center" vertical="center"/>
    </xf>
    <xf numFmtId="3" fontId="5" fillId="35" borderId="22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/>
    </xf>
    <xf numFmtId="0" fontId="10" fillId="35" borderId="18" xfId="0" applyFont="1" applyFill="1" applyBorder="1" applyAlignment="1">
      <alignment horizontal="center" vertical="justify"/>
    </xf>
    <xf numFmtId="0" fontId="1" fillId="35" borderId="20" xfId="0" applyFont="1" applyFill="1" applyBorder="1" applyAlignment="1">
      <alignment/>
    </xf>
    <xf numFmtId="187" fontId="7" fillId="35" borderId="19" xfId="60" applyNumberFormat="1" applyFont="1" applyFill="1" applyBorder="1" applyAlignment="1">
      <alignment horizontal="center" vertical="center" readingOrder="2"/>
    </xf>
    <xf numFmtId="0" fontId="10" fillId="35" borderId="21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/>
    </xf>
    <xf numFmtId="0" fontId="17" fillId="35" borderId="19" xfId="0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/>
    </xf>
    <xf numFmtId="0" fontId="17" fillId="35" borderId="22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/>
    </xf>
    <xf numFmtId="0" fontId="19" fillId="35" borderId="18" xfId="0" applyFont="1" applyFill="1" applyBorder="1" applyAlignment="1">
      <alignment horizontal="center" vertical="center" readingOrder="2"/>
    </xf>
    <xf numFmtId="0" fontId="18" fillId="35" borderId="18" xfId="0" applyFont="1" applyFill="1" applyBorder="1" applyAlignment="1">
      <alignment horizontal="center" vertical="center" readingOrder="2"/>
    </xf>
    <xf numFmtId="0" fontId="18" fillId="35" borderId="18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/>
    </xf>
    <xf numFmtId="0" fontId="20" fillId="35" borderId="21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 vertical="justify"/>
    </xf>
    <xf numFmtId="0" fontId="22" fillId="36" borderId="15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5" borderId="20" xfId="0" applyFont="1" applyFill="1" applyBorder="1" applyAlignment="1">
      <alignment vertical="center"/>
    </xf>
    <xf numFmtId="0" fontId="22" fillId="35" borderId="20" xfId="0" applyFont="1" applyFill="1" applyBorder="1" applyAlignment="1">
      <alignment/>
    </xf>
    <xf numFmtId="0" fontId="21" fillId="35" borderId="20" xfId="0" applyFont="1" applyFill="1" applyBorder="1" applyAlignment="1">
      <alignment/>
    </xf>
    <xf numFmtId="0" fontId="20" fillId="35" borderId="20" xfId="0" applyFont="1" applyFill="1" applyBorder="1" applyAlignment="1">
      <alignment/>
    </xf>
    <xf numFmtId="0" fontId="22" fillId="35" borderId="20" xfId="0" applyFont="1" applyFill="1" applyBorder="1" applyAlignment="1">
      <alignment horizontal="right"/>
    </xf>
    <xf numFmtId="0" fontId="22" fillId="35" borderId="23" xfId="0" applyFont="1" applyFill="1" applyBorder="1" applyAlignment="1">
      <alignment vertical="center"/>
    </xf>
    <xf numFmtId="0" fontId="22" fillId="35" borderId="19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/>
    </xf>
    <xf numFmtId="0" fontId="22" fillId="35" borderId="22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0" fillId="37" borderId="1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24" fillId="35" borderId="18" xfId="0" applyFont="1" applyFill="1" applyBorder="1" applyAlignment="1">
      <alignment horizontal="center" vertical="justify"/>
    </xf>
    <xf numFmtId="0" fontId="6" fillId="35" borderId="19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readingOrder="2"/>
    </xf>
    <xf numFmtId="0" fontId="6" fillId="35" borderId="22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 shrinkToFit="1"/>
    </xf>
    <xf numFmtId="0" fontId="14" fillId="35" borderId="18" xfId="0" applyFont="1" applyFill="1" applyBorder="1" applyAlignment="1">
      <alignment horizontal="center" vertical="center" readingOrder="2"/>
    </xf>
    <xf numFmtId="0" fontId="25" fillId="0" borderId="0" xfId="0" applyFont="1" applyAlignment="1">
      <alignment horizontal="right" vertical="center" indent="1" readingOrder="2"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195" fontId="10" fillId="0" borderId="0" xfId="0" applyNumberFormat="1" applyFont="1" applyAlignment="1">
      <alignment/>
    </xf>
    <xf numFmtId="1" fontId="13" fillId="0" borderId="0" xfId="0" applyNumberFormat="1" applyFont="1" applyAlignment="1">
      <alignment vertical="center"/>
    </xf>
    <xf numFmtId="1" fontId="5" fillId="0" borderId="22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37" borderId="25" xfId="0" applyFill="1" applyBorder="1" applyAlignment="1">
      <alignment/>
    </xf>
    <xf numFmtId="0" fontId="8" fillId="0" borderId="0" xfId="57" applyFont="1" applyAlignment="1">
      <alignment horizontal="center" vertical="center"/>
      <protection/>
    </xf>
    <xf numFmtId="0" fontId="9" fillId="0" borderId="26" xfId="57" applyFont="1" applyBorder="1" applyAlignment="1">
      <alignment horizontal="center" vertical="center"/>
      <protection/>
    </xf>
    <xf numFmtId="0" fontId="6" fillId="0" borderId="27" xfId="57" applyFont="1" applyBorder="1" applyAlignment="1">
      <alignment horizontal="center" vertical="center"/>
      <protection/>
    </xf>
    <xf numFmtId="0" fontId="6" fillId="0" borderId="28" xfId="57" applyFont="1" applyBorder="1" applyAlignment="1">
      <alignment horizontal="center" vertical="center"/>
      <protection/>
    </xf>
    <xf numFmtId="0" fontId="6" fillId="0" borderId="29" xfId="57" applyFont="1" applyBorder="1" applyAlignment="1">
      <alignment horizontal="center" vertical="center"/>
      <protection/>
    </xf>
    <xf numFmtId="0" fontId="14" fillId="0" borderId="30" xfId="57" applyFont="1" applyBorder="1" applyAlignment="1">
      <alignment horizontal="right" vertical="center"/>
      <protection/>
    </xf>
    <xf numFmtId="0" fontId="8" fillId="38" borderId="0" xfId="0" applyFont="1" applyFill="1" applyAlignment="1">
      <alignment horizontal="center" vertical="center"/>
    </xf>
    <xf numFmtId="0" fontId="9" fillId="38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23" fillId="35" borderId="27" xfId="0" applyFont="1" applyFill="1" applyBorder="1" applyAlignment="1">
      <alignment horizontal="center" vertical="center"/>
    </xf>
    <xf numFmtId="0" fontId="23" fillId="35" borderId="28" xfId="0" applyFont="1" applyFill="1" applyBorder="1" applyAlignment="1">
      <alignment horizontal="center" vertical="center"/>
    </xf>
    <xf numFmtId="0" fontId="23" fillId="35" borderId="29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187 '!R1C1" /><Relationship Id="rId2" Type="http://schemas.openxmlformats.org/officeDocument/2006/relationships/hyperlink" Target="#p188!R1C1" /><Relationship Id="rId3" Type="http://schemas.openxmlformats.org/officeDocument/2006/relationships/hyperlink" Target="#'p189'!A1" /><Relationship Id="rId4" Type="http://schemas.openxmlformats.org/officeDocument/2006/relationships/hyperlink" Target="#'p190'!A1" /><Relationship Id="rId5" Type="http://schemas.openxmlformats.org/officeDocument/2006/relationships/hyperlink" Target="#'p191'!A1" /><Relationship Id="rId6" Type="http://schemas.openxmlformats.org/officeDocument/2006/relationships/hyperlink" Target="#'p192 '!A1" /><Relationship Id="rId7" Type="http://schemas.openxmlformats.org/officeDocument/2006/relationships/hyperlink" Target="#'p193'!A1" /><Relationship Id="rId8" Type="http://schemas.openxmlformats.org/officeDocument/2006/relationships/hyperlink" Target="#'p194'!A1" /><Relationship Id="rId9" Type="http://schemas.openxmlformats.org/officeDocument/2006/relationships/hyperlink" Target="#'p195'!A1" /><Relationship Id="rId10" Type="http://schemas.openxmlformats.org/officeDocument/2006/relationships/hyperlink" Target="#'p196'!A1" /><Relationship Id="rId11" Type="http://schemas.openxmlformats.org/officeDocument/2006/relationships/hyperlink" Target="#'p197'!A1" /><Relationship Id="rId12" Type="http://schemas.openxmlformats.org/officeDocument/2006/relationships/hyperlink" Target="#'p198'!A1" /><Relationship Id="rId13" Type="http://schemas.openxmlformats.org/officeDocument/2006/relationships/hyperlink" Target="#'P199'!A1" /><Relationship Id="rId14" Type="http://schemas.openxmlformats.org/officeDocument/2006/relationships/hyperlink" Target="#'P11400'!A1" /><Relationship Id="rId15" Type="http://schemas.openxmlformats.org/officeDocument/2006/relationships/hyperlink" Target="#'P11401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1</xdr:row>
      <xdr:rowOff>85725</xdr:rowOff>
    </xdr:from>
    <xdr:ext cx="2943225" cy="428625"/>
    <xdr:sp fLocksText="0">
      <xdr:nvSpPr>
        <xdr:cNvPr id="1" name="Text Box 5">
          <a:hlinkClick r:id="rId1"/>
        </xdr:cNvPr>
        <xdr:cNvSpPr txBox="1">
          <a:spLocks noChangeArrowheads="1"/>
        </xdr:cNvSpPr>
      </xdr:nvSpPr>
      <xdr:spPr>
        <a:xfrm>
          <a:off x="2009775" y="247650"/>
          <a:ext cx="2943225" cy="4286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خلاصه آمار شركت تا پايان سال 87</a:t>
          </a:r>
        </a:p>
      </xdr:txBody>
    </xdr:sp>
    <xdr:clientData/>
  </xdr:oneCellAnchor>
  <xdr:oneCellAnchor>
    <xdr:from>
      <xdr:col>4</xdr:col>
      <xdr:colOff>495300</xdr:colOff>
      <xdr:row>2</xdr:row>
      <xdr:rowOff>114300</xdr:rowOff>
    </xdr:from>
    <xdr:ext cx="76200" cy="200025"/>
    <xdr:sp fLocksText="0">
      <xdr:nvSpPr>
        <xdr:cNvPr id="2" name="Text Box 6"/>
        <xdr:cNvSpPr txBox="1">
          <a:spLocks noChangeArrowheads="1"/>
        </xdr:cNvSpPr>
      </xdr:nvSpPr>
      <xdr:spPr>
        <a:xfrm>
          <a:off x="2933700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180975</xdr:colOff>
      <xdr:row>4</xdr:row>
      <xdr:rowOff>28575</xdr:rowOff>
    </xdr:from>
    <xdr:ext cx="2943225" cy="428625"/>
    <xdr:sp fLocksText="0">
      <xdr:nvSpPr>
        <xdr:cNvPr id="3" name="Text Box 5">
          <a:hlinkClick r:id="rId2"/>
        </xdr:cNvPr>
        <xdr:cNvSpPr txBox="1">
          <a:spLocks noChangeArrowheads="1"/>
        </xdr:cNvSpPr>
      </xdr:nvSpPr>
      <xdr:spPr>
        <a:xfrm>
          <a:off x="2009775" y="676275"/>
          <a:ext cx="2943225" cy="4286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شركت تا </a:t>
          </a: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</a:t>
          </a: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سال </a:t>
          </a: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88</a:t>
          </a:r>
        </a:p>
      </xdr:txBody>
    </xdr:sp>
    <xdr:clientData/>
  </xdr:oneCellAnchor>
  <xdr:oneCellAnchor>
    <xdr:from>
      <xdr:col>3</xdr:col>
      <xdr:colOff>190500</xdr:colOff>
      <xdr:row>6</xdr:row>
      <xdr:rowOff>133350</xdr:rowOff>
    </xdr:from>
    <xdr:ext cx="2943225" cy="428625"/>
    <xdr:sp fLocksText="0">
      <xdr:nvSpPr>
        <xdr:cNvPr id="4" name="Text Box 5">
          <a:hlinkClick r:id="rId3"/>
        </xdr:cNvPr>
        <xdr:cNvSpPr txBox="1">
          <a:spLocks noChangeArrowheads="1"/>
        </xdr:cNvSpPr>
      </xdr:nvSpPr>
      <xdr:spPr>
        <a:xfrm>
          <a:off x="2019300" y="1104900"/>
          <a:ext cx="2943225" cy="4286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شركت تا </a:t>
          </a: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 سال 89</a:t>
          </a:r>
        </a:p>
      </xdr:txBody>
    </xdr:sp>
    <xdr:clientData/>
  </xdr:oneCellAnchor>
  <xdr:oneCellAnchor>
    <xdr:from>
      <xdr:col>3</xdr:col>
      <xdr:colOff>190500</xdr:colOff>
      <xdr:row>9</xdr:row>
      <xdr:rowOff>85725</xdr:rowOff>
    </xdr:from>
    <xdr:ext cx="2943225" cy="428625"/>
    <xdr:sp fLocksText="0">
      <xdr:nvSpPr>
        <xdr:cNvPr id="5" name="Text Box 5">
          <a:hlinkClick r:id="rId4"/>
        </xdr:cNvPr>
        <xdr:cNvSpPr txBox="1">
          <a:spLocks noChangeArrowheads="1"/>
        </xdr:cNvSpPr>
      </xdr:nvSpPr>
      <xdr:spPr>
        <a:xfrm>
          <a:off x="2019300" y="1543050"/>
          <a:ext cx="2943225" cy="4286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شركت تا </a:t>
          </a: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90</a:t>
          </a:r>
        </a:p>
      </xdr:txBody>
    </xdr:sp>
    <xdr:clientData/>
  </xdr:oneCellAnchor>
  <xdr:oneCellAnchor>
    <xdr:from>
      <xdr:col>3</xdr:col>
      <xdr:colOff>180975</xdr:colOff>
      <xdr:row>12</xdr:row>
      <xdr:rowOff>38100</xdr:rowOff>
    </xdr:from>
    <xdr:ext cx="2943225" cy="428625"/>
    <xdr:sp fLocksText="0">
      <xdr:nvSpPr>
        <xdr:cNvPr id="6" name="Text Box 5">
          <a:hlinkClick r:id="rId5"/>
        </xdr:cNvPr>
        <xdr:cNvSpPr txBox="1">
          <a:spLocks noChangeArrowheads="1"/>
        </xdr:cNvSpPr>
      </xdr:nvSpPr>
      <xdr:spPr>
        <a:xfrm>
          <a:off x="2009775" y="1981200"/>
          <a:ext cx="2943225" cy="4286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شركت تا </a:t>
          </a: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91</a:t>
          </a:r>
        </a:p>
      </xdr:txBody>
    </xdr:sp>
    <xdr:clientData/>
  </xdr:oneCellAnchor>
  <xdr:oneCellAnchor>
    <xdr:from>
      <xdr:col>3</xdr:col>
      <xdr:colOff>180975</xdr:colOff>
      <xdr:row>14</xdr:row>
      <xdr:rowOff>142875</xdr:rowOff>
    </xdr:from>
    <xdr:ext cx="2943225" cy="428625"/>
    <xdr:sp fLocksText="0">
      <xdr:nvSpPr>
        <xdr:cNvPr id="7" name="Text Box 5">
          <a:hlinkClick r:id="rId6"/>
        </xdr:cNvPr>
        <xdr:cNvSpPr txBox="1">
          <a:spLocks noChangeArrowheads="1"/>
        </xdr:cNvSpPr>
      </xdr:nvSpPr>
      <xdr:spPr>
        <a:xfrm>
          <a:off x="2009775" y="2409825"/>
          <a:ext cx="2943225" cy="4286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شركت تا </a:t>
          </a: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92</a:t>
          </a:r>
        </a:p>
      </xdr:txBody>
    </xdr:sp>
    <xdr:clientData/>
  </xdr:oneCellAnchor>
  <xdr:oneCellAnchor>
    <xdr:from>
      <xdr:col>3</xdr:col>
      <xdr:colOff>180975</xdr:colOff>
      <xdr:row>17</xdr:row>
      <xdr:rowOff>95250</xdr:rowOff>
    </xdr:from>
    <xdr:ext cx="2943225" cy="333375"/>
    <xdr:sp fLocksText="0">
      <xdr:nvSpPr>
        <xdr:cNvPr id="8" name="Text Box 5">
          <a:hlinkClick r:id="rId7"/>
        </xdr:cNvPr>
        <xdr:cNvSpPr txBox="1">
          <a:spLocks noChangeArrowheads="1"/>
        </xdr:cNvSpPr>
      </xdr:nvSpPr>
      <xdr:spPr>
        <a:xfrm>
          <a:off x="2009775" y="2847975"/>
          <a:ext cx="2943225" cy="3333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شركت تا </a:t>
          </a: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سال93</a:t>
          </a:r>
        </a:p>
      </xdr:txBody>
    </xdr:sp>
    <xdr:clientData/>
  </xdr:oneCellAnchor>
  <xdr:oneCellAnchor>
    <xdr:from>
      <xdr:col>3</xdr:col>
      <xdr:colOff>171450</xdr:colOff>
      <xdr:row>19</xdr:row>
      <xdr:rowOff>47625</xdr:rowOff>
    </xdr:from>
    <xdr:ext cx="2943225" cy="428625"/>
    <xdr:sp fLocksText="0">
      <xdr:nvSpPr>
        <xdr:cNvPr id="9" name="Text Box 5">
          <a:hlinkClick r:id="rId8"/>
        </xdr:cNvPr>
        <xdr:cNvSpPr txBox="1">
          <a:spLocks noChangeArrowheads="1"/>
        </xdr:cNvSpPr>
      </xdr:nvSpPr>
      <xdr:spPr>
        <a:xfrm>
          <a:off x="2000250" y="3190875"/>
          <a:ext cx="2943225" cy="4286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شركت تا </a:t>
          </a: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سال94</a:t>
          </a:r>
        </a:p>
      </xdr:txBody>
    </xdr:sp>
    <xdr:clientData/>
  </xdr:oneCellAnchor>
  <xdr:oneCellAnchor>
    <xdr:from>
      <xdr:col>3</xdr:col>
      <xdr:colOff>171450</xdr:colOff>
      <xdr:row>21</xdr:row>
      <xdr:rowOff>152400</xdr:rowOff>
    </xdr:from>
    <xdr:ext cx="2943225" cy="428625"/>
    <xdr:sp fLocksText="0">
      <xdr:nvSpPr>
        <xdr:cNvPr id="10" name="Text Box 5">
          <a:hlinkClick r:id="rId9"/>
        </xdr:cNvPr>
        <xdr:cNvSpPr txBox="1">
          <a:spLocks noChangeArrowheads="1"/>
        </xdr:cNvSpPr>
      </xdr:nvSpPr>
      <xdr:spPr>
        <a:xfrm>
          <a:off x="2000250" y="3619500"/>
          <a:ext cx="2943225" cy="4286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شركت تا </a:t>
          </a: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95</a:t>
          </a:r>
        </a:p>
      </xdr:txBody>
    </xdr:sp>
    <xdr:clientData/>
  </xdr:oneCellAnchor>
  <xdr:oneCellAnchor>
    <xdr:from>
      <xdr:col>3</xdr:col>
      <xdr:colOff>180975</xdr:colOff>
      <xdr:row>24</xdr:row>
      <xdr:rowOff>95250</xdr:rowOff>
    </xdr:from>
    <xdr:ext cx="2943225" cy="428625"/>
    <xdr:sp fLocksText="0">
      <xdr:nvSpPr>
        <xdr:cNvPr id="11" name="Text Box 5">
          <a:hlinkClick r:id="rId10"/>
        </xdr:cNvPr>
        <xdr:cNvSpPr txBox="1">
          <a:spLocks noChangeArrowheads="1"/>
        </xdr:cNvSpPr>
      </xdr:nvSpPr>
      <xdr:spPr>
        <a:xfrm>
          <a:off x="2009775" y="4048125"/>
          <a:ext cx="2943225" cy="4286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شركت تا </a:t>
          </a: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سال 96</a:t>
          </a:r>
        </a:p>
      </xdr:txBody>
    </xdr:sp>
    <xdr:clientData/>
  </xdr:oneCellAnchor>
  <xdr:oneCellAnchor>
    <xdr:from>
      <xdr:col>3</xdr:col>
      <xdr:colOff>190500</xdr:colOff>
      <xdr:row>27</xdr:row>
      <xdr:rowOff>28575</xdr:rowOff>
    </xdr:from>
    <xdr:ext cx="2943225" cy="428625"/>
    <xdr:sp fLocksText="0">
      <xdr:nvSpPr>
        <xdr:cNvPr id="12" name="Text Box 5">
          <a:hlinkClick r:id="rId11"/>
        </xdr:cNvPr>
        <xdr:cNvSpPr txBox="1">
          <a:spLocks noChangeArrowheads="1"/>
        </xdr:cNvSpPr>
      </xdr:nvSpPr>
      <xdr:spPr>
        <a:xfrm>
          <a:off x="2019300" y="4467225"/>
          <a:ext cx="2943225" cy="4286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شركت تا </a:t>
          </a: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سال97 </a:t>
          </a:r>
        </a:p>
      </xdr:txBody>
    </xdr:sp>
    <xdr:clientData/>
  </xdr:oneCellAnchor>
  <xdr:oneCellAnchor>
    <xdr:from>
      <xdr:col>3</xdr:col>
      <xdr:colOff>200025</xdr:colOff>
      <xdr:row>29</xdr:row>
      <xdr:rowOff>123825</xdr:rowOff>
    </xdr:from>
    <xdr:ext cx="2943225" cy="428625"/>
    <xdr:sp fLocksText="0">
      <xdr:nvSpPr>
        <xdr:cNvPr id="13" name="Text Box 5">
          <a:hlinkClick r:id="rId12"/>
        </xdr:cNvPr>
        <xdr:cNvSpPr txBox="1">
          <a:spLocks noChangeArrowheads="1"/>
        </xdr:cNvSpPr>
      </xdr:nvSpPr>
      <xdr:spPr>
        <a:xfrm>
          <a:off x="2028825" y="4905375"/>
          <a:ext cx="2943225" cy="4286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شركت تا </a:t>
          </a: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سال98 </a:t>
          </a:r>
        </a:p>
      </xdr:txBody>
    </xdr:sp>
    <xdr:clientData/>
  </xdr:oneCellAnchor>
  <xdr:oneCellAnchor>
    <xdr:from>
      <xdr:col>3</xdr:col>
      <xdr:colOff>190500</xdr:colOff>
      <xdr:row>32</xdr:row>
      <xdr:rowOff>57150</xdr:rowOff>
    </xdr:from>
    <xdr:ext cx="2943225" cy="428625"/>
    <xdr:sp fLocksText="0">
      <xdr:nvSpPr>
        <xdr:cNvPr id="14" name="Text Box 5">
          <a:hlinkClick r:id="rId13"/>
        </xdr:cNvPr>
        <xdr:cNvSpPr txBox="1">
          <a:spLocks noChangeArrowheads="1"/>
        </xdr:cNvSpPr>
      </xdr:nvSpPr>
      <xdr:spPr>
        <a:xfrm>
          <a:off x="2019300" y="5324475"/>
          <a:ext cx="2943225" cy="4286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شركت تا </a:t>
          </a: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سال99 </a:t>
          </a:r>
        </a:p>
      </xdr:txBody>
    </xdr:sp>
    <xdr:clientData/>
  </xdr:oneCellAnchor>
  <xdr:oneCellAnchor>
    <xdr:from>
      <xdr:col>3</xdr:col>
      <xdr:colOff>190500</xdr:colOff>
      <xdr:row>35</xdr:row>
      <xdr:rowOff>0</xdr:rowOff>
    </xdr:from>
    <xdr:ext cx="2943225" cy="428625"/>
    <xdr:sp fLocksText="0">
      <xdr:nvSpPr>
        <xdr:cNvPr id="15" name="Text Box 5">
          <a:hlinkClick r:id="rId14"/>
        </xdr:cNvPr>
        <xdr:cNvSpPr txBox="1">
          <a:spLocks noChangeArrowheads="1"/>
        </xdr:cNvSpPr>
      </xdr:nvSpPr>
      <xdr:spPr>
        <a:xfrm>
          <a:off x="2019300" y="5753100"/>
          <a:ext cx="2943225" cy="4286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شركت تا </a:t>
          </a:r>
          <a:r>
            <a:rPr lang="en-US" cap="none" sz="12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سال1400 </a:t>
          </a:r>
        </a:p>
      </xdr:txBody>
    </xdr:sp>
    <xdr:clientData/>
  </xdr:oneCellAnchor>
  <xdr:oneCellAnchor>
    <xdr:from>
      <xdr:col>3</xdr:col>
      <xdr:colOff>190500</xdr:colOff>
      <xdr:row>37</xdr:row>
      <xdr:rowOff>104775</xdr:rowOff>
    </xdr:from>
    <xdr:ext cx="2943225" cy="428625"/>
    <xdr:sp fLocksText="0">
      <xdr:nvSpPr>
        <xdr:cNvPr id="16" name="Text Box 5">
          <a:hlinkClick r:id="rId15"/>
        </xdr:cNvPr>
        <xdr:cNvSpPr txBox="1">
          <a:spLocks noChangeArrowheads="1"/>
        </xdr:cNvSpPr>
      </xdr:nvSpPr>
      <xdr:spPr>
        <a:xfrm>
          <a:off x="2019300" y="6181725"/>
          <a:ext cx="2943225" cy="4286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شركت تا </a:t>
          </a:r>
          <a:r>
            <a:rPr lang="en-US" cap="none" sz="14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</a:t>
          </a:r>
          <a:r>
            <a:rPr lang="en-US" cap="none" sz="1100" b="1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سال1401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219075</xdr:colOff>
      <xdr:row>0</xdr:row>
      <xdr:rowOff>66675</xdr:rowOff>
    </xdr:from>
    <xdr:ext cx="1181100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753600" y="66675"/>
          <a:ext cx="1181100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2\fv1214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NSHEAB\1401\1401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xcelmoj\MOJODI1401\moj14011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در ماه"/>
      <sheetName val="تاماه"/>
      <sheetName val="vosolriali "/>
      <sheetName val="foroshriali"/>
      <sheetName val="foroshkwh"/>
      <sheetName val="moshtarakin"/>
      <sheetName val="bedehi2"/>
      <sheetName val="bedehi-tafkik"/>
      <sheetName val="bedehi"/>
      <sheetName val="mogh2"/>
      <sheetName val="mogh14001401"/>
      <sheetName val="Chart12"/>
      <sheetName val="Chart11"/>
      <sheetName val="Chart10"/>
      <sheetName val="chart8"/>
      <sheetName val="chart7"/>
      <sheetName val="chart6"/>
      <sheetName val="chart5"/>
      <sheetName val="chart4"/>
      <sheetName val="chart3"/>
      <sheetName val="chart2"/>
      <sheetName val="Chart1"/>
      <sheetName val="jad12378"/>
      <sheetName val="fvnmah"/>
      <sheetName val="fvnah"/>
      <sheetName val="kharid"/>
      <sheetName val="fvbs00 "/>
      <sheetName val="fvmah"/>
      <sheetName val="fv12"/>
      <sheetName val="aks"/>
      <sheetName val="Sheet2"/>
      <sheetName val="fvbs00  (2)"/>
    </sheetNames>
    <sheetDataSet>
      <sheetData sheetId="26">
        <row r="8">
          <cell r="M8">
            <v>847608</v>
          </cell>
        </row>
        <row r="9">
          <cell r="M9">
            <v>28856</v>
          </cell>
        </row>
        <row r="10">
          <cell r="M10">
            <v>29788</v>
          </cell>
        </row>
        <row r="11">
          <cell r="M11">
            <v>6391</v>
          </cell>
        </row>
        <row r="12">
          <cell r="M12">
            <v>115015</v>
          </cell>
        </row>
        <row r="13">
          <cell r="M13">
            <v>10957</v>
          </cell>
        </row>
        <row r="14">
          <cell r="B14">
            <v>8378263812766</v>
          </cell>
          <cell r="G14">
            <v>8057899191801</v>
          </cell>
          <cell r="L14">
            <v>9161075197</v>
          </cell>
          <cell r="M14">
            <v>1038615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فروش "/>
      <sheetName val="فروش 2"/>
      <sheetName val="نصب 2"/>
      <sheetName val="نصب "/>
    </sheetNames>
    <sheetDataSet>
      <sheetData sheetId="1">
        <row r="95">
          <cell r="A95">
            <v>29934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  <sheetDataSet>
      <sheetData sheetId="0">
        <row r="29">
          <cell r="B29">
            <v>19</v>
          </cell>
          <cell r="C29">
            <v>49</v>
          </cell>
          <cell r="D29">
            <v>34</v>
          </cell>
          <cell r="E29">
            <v>271</v>
          </cell>
          <cell r="F29">
            <v>215</v>
          </cell>
          <cell r="G29">
            <v>1</v>
          </cell>
          <cell r="H29">
            <v>589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alklampاهدایی"/>
      <sheetName val="amalpayeh اهدایی"/>
      <sheetName val="amalkardاهدایی"/>
      <sheetName val="amalklampعمومی"/>
      <sheetName val="amalpayehعمومی"/>
      <sheetName val="amalkardعمومی"/>
      <sheetName val="amalklamp"/>
      <sheetName val="amalpayeh"/>
      <sheetName val="amalkard"/>
      <sheetName val="lamp1400"/>
      <sheetName val="payeh1400"/>
      <sheetName val="mojtasesa1400"/>
      <sheetName val="اصلاحیه"/>
      <sheetName val="lamp "/>
      <sheetName val="payeh"/>
      <sheetName val="mojtasesa140112"/>
      <sheetName val="فیدرها"/>
      <sheetName val="mojtasesa  gis"/>
      <sheetName val="mojtasesa14gis اختلاف"/>
      <sheetName val="payeh GIS"/>
      <sheetName val="payeh GISاختلاف "/>
    </sheetNames>
    <sheetDataSet>
      <sheetData sheetId="13">
        <row r="31">
          <cell r="B31">
            <v>464668</v>
          </cell>
        </row>
      </sheetData>
      <sheetData sheetId="15">
        <row r="32">
          <cell r="A32">
            <v>91230</v>
          </cell>
          <cell r="B32">
            <v>140</v>
          </cell>
          <cell r="C32">
            <v>5316284</v>
          </cell>
          <cell r="D32">
            <v>48918</v>
          </cell>
          <cell r="E32">
            <v>780.5769999999999</v>
          </cell>
          <cell r="F32">
            <v>11955.133999999998</v>
          </cell>
          <cell r="G32">
            <v>347.67599999999993</v>
          </cell>
          <cell r="H32">
            <v>118.23389999999998</v>
          </cell>
          <cell r="I32">
            <v>55.954800000000006</v>
          </cell>
          <cell r="J32">
            <v>68.9811</v>
          </cell>
          <cell r="K32">
            <v>25516.003400000005</v>
          </cell>
          <cell r="L32">
            <v>523</v>
          </cell>
          <cell r="M32">
            <v>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3">
      <selection activeCell="O31" sqref="O31"/>
    </sheetView>
  </sheetViews>
  <sheetFormatPr defaultColWidth="9.140625" defaultRowHeight="12.75"/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8">
      <c r="A19" s="86"/>
      <c r="B19" s="87"/>
      <c r="C19" s="87"/>
      <c r="D19" s="87"/>
      <c r="E19" s="97"/>
      <c r="F19" s="87"/>
      <c r="G19" s="87"/>
      <c r="H19" s="87"/>
      <c r="I19" s="87"/>
      <c r="J19" s="87"/>
      <c r="K19" s="87"/>
      <c r="L19" s="88"/>
    </row>
    <row r="20" spans="1:12" ht="12.75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8"/>
    </row>
    <row r="21" spans="1:12" ht="12.75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8"/>
    </row>
    <row r="22" spans="1:12" ht="12.75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8"/>
    </row>
    <row r="23" spans="1:12" ht="12.75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8"/>
    </row>
    <row r="24" spans="1:12" ht="12.75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</row>
    <row r="25" spans="1:12" ht="12.75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8"/>
    </row>
    <row r="26" spans="1:12" ht="12.7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8"/>
    </row>
    <row r="27" spans="1:12" ht="12.75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8"/>
    </row>
    <row r="28" spans="1:12" ht="13.5" customHeight="1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8"/>
    </row>
    <row r="29" spans="1:12" ht="13.5" customHeight="1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8"/>
    </row>
    <row r="30" spans="1:12" ht="13.5" customHeight="1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8"/>
    </row>
    <row r="31" spans="1:12" ht="12.75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8"/>
    </row>
    <row r="32" spans="1:12" ht="12" customHeight="1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114"/>
    </row>
    <row r="33" spans="1:12" ht="12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114"/>
    </row>
    <row r="34" spans="1:12" ht="12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114"/>
    </row>
    <row r="35" spans="1:12" ht="12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114"/>
    </row>
    <row r="36" spans="1:12" ht="12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114"/>
    </row>
    <row r="37" spans="1:12" ht="12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114"/>
    </row>
    <row r="38" spans="1:12" ht="12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114"/>
    </row>
    <row r="39" spans="1:12" ht="12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114"/>
    </row>
    <row r="40" spans="1:12" ht="12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114"/>
    </row>
    <row r="41" spans="1:12" ht="12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114"/>
    </row>
    <row r="42" spans="1:12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114"/>
    </row>
    <row r="43" spans="1:12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114"/>
    </row>
    <row r="44" spans="1:12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11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22"/>
  <sheetViews>
    <sheetView zoomScale="90" zoomScaleNormal="90" zoomScalePageLayoutView="0" workbookViewId="0" topLeftCell="A1">
      <selection activeCell="D15" sqref="D15"/>
    </sheetView>
  </sheetViews>
  <sheetFormatPr defaultColWidth="9.140625" defaultRowHeight="12.75"/>
  <cols>
    <col min="1" max="1" width="2.421875" style="7" customWidth="1"/>
    <col min="2" max="2" width="50.8515625" style="7" customWidth="1"/>
    <col min="3" max="3" width="17.57421875" style="7" customWidth="1"/>
    <col min="4" max="4" width="26.7109375" style="7" customWidth="1"/>
    <col min="5" max="5" width="45.421875" style="7" customWidth="1"/>
    <col min="6" max="6" width="11.00390625" style="7" bestFit="1" customWidth="1"/>
    <col min="7" max="7" width="10.00390625" style="7" bestFit="1" customWidth="1"/>
    <col min="8" max="16384" width="9.140625" style="7" customWidth="1"/>
  </cols>
  <sheetData>
    <row r="1" spans="2:5" ht="29.25" customHeight="1">
      <c r="B1" s="121" t="s">
        <v>24</v>
      </c>
      <c r="C1" s="121"/>
      <c r="D1" s="121"/>
      <c r="E1" s="121"/>
    </row>
    <row r="2" spans="2:5" ht="25.5" customHeight="1" thickBot="1">
      <c r="B2" s="122" t="s">
        <v>87</v>
      </c>
      <c r="C2" s="122"/>
      <c r="D2" s="122"/>
      <c r="E2" s="122"/>
    </row>
    <row r="3" spans="2:5" ht="28.5" customHeight="1" thickTop="1">
      <c r="B3" s="54" t="s">
        <v>0</v>
      </c>
      <c r="C3" s="55" t="s">
        <v>1</v>
      </c>
      <c r="D3" s="55" t="s">
        <v>2</v>
      </c>
      <c r="E3" s="56" t="s">
        <v>3</v>
      </c>
    </row>
    <row r="4" spans="2:5" ht="63.75" customHeight="1">
      <c r="B4" s="89" t="s">
        <v>46</v>
      </c>
      <c r="C4" s="90" t="s">
        <v>4</v>
      </c>
      <c r="D4" s="39">
        <v>102568</v>
      </c>
      <c r="E4" s="36" t="s">
        <v>25</v>
      </c>
    </row>
    <row r="5" spans="2:6" ht="24" customHeight="1">
      <c r="B5" s="96" t="s">
        <v>92</v>
      </c>
      <c r="C5" s="91" t="s">
        <v>5</v>
      </c>
      <c r="D5" s="39">
        <v>471</v>
      </c>
      <c r="E5" s="40" t="s">
        <v>6</v>
      </c>
      <c r="F5" s="8"/>
    </row>
    <row r="6" spans="2:7" ht="24" customHeight="1">
      <c r="B6" s="41"/>
      <c r="C6" s="91" t="s">
        <v>7</v>
      </c>
      <c r="D6" s="42">
        <v>899185</v>
      </c>
      <c r="E6" s="40" t="s">
        <v>26</v>
      </c>
      <c r="F6" s="8"/>
      <c r="G6" s="101"/>
    </row>
    <row r="7" spans="2:7" ht="24" customHeight="1">
      <c r="B7" s="129" t="s">
        <v>88</v>
      </c>
      <c r="C7" s="130"/>
      <c r="D7" s="130"/>
      <c r="E7" s="131"/>
      <c r="F7" s="8"/>
      <c r="G7" s="101"/>
    </row>
    <row r="8" spans="2:7" ht="22.5" customHeight="1">
      <c r="B8" s="37"/>
      <c r="C8" s="90" t="s">
        <v>8</v>
      </c>
      <c r="D8" s="39">
        <v>23677.117</v>
      </c>
      <c r="E8" s="36" t="s">
        <v>9</v>
      </c>
      <c r="F8" s="8"/>
      <c r="G8" s="101"/>
    </row>
    <row r="9" spans="2:7" ht="22.5" customHeight="1">
      <c r="B9" s="37"/>
      <c r="C9" s="90" t="s">
        <v>8</v>
      </c>
      <c r="D9" s="39">
        <v>12112.319</v>
      </c>
      <c r="E9" s="36" t="s">
        <v>10</v>
      </c>
      <c r="F9" s="8"/>
      <c r="G9" s="101"/>
    </row>
    <row r="10" spans="2:7" ht="22.5" customHeight="1">
      <c r="B10" s="92" t="s">
        <v>91</v>
      </c>
      <c r="C10" s="90" t="s">
        <v>11</v>
      </c>
      <c r="D10" s="44">
        <v>37139</v>
      </c>
      <c r="E10" s="36" t="s">
        <v>12</v>
      </c>
      <c r="F10" s="98"/>
      <c r="G10" s="101"/>
    </row>
    <row r="11" spans="2:6" ht="22.5" customHeight="1">
      <c r="B11" s="45"/>
      <c r="C11" s="90" t="s">
        <v>11</v>
      </c>
      <c r="D11" s="44">
        <v>386931</v>
      </c>
      <c r="E11" s="40" t="s">
        <v>59</v>
      </c>
      <c r="F11" s="98"/>
    </row>
    <row r="12" spans="2:5" ht="22.5" customHeight="1">
      <c r="B12" s="93" t="s">
        <v>85</v>
      </c>
      <c r="C12" s="90" t="s">
        <v>27</v>
      </c>
      <c r="D12" s="44">
        <v>1469</v>
      </c>
      <c r="E12" s="36" t="s">
        <v>31</v>
      </c>
    </row>
    <row r="13" spans="2:5" ht="22.5" customHeight="1">
      <c r="B13" s="48"/>
      <c r="C13" s="90" t="s">
        <v>15</v>
      </c>
      <c r="D13" s="44">
        <f>2364+21</f>
        <v>2385</v>
      </c>
      <c r="E13" s="36" t="s">
        <v>16</v>
      </c>
    </row>
    <row r="14" spans="2:5" ht="22.5" customHeight="1">
      <c r="B14" s="48"/>
      <c r="C14" s="90" t="s">
        <v>7</v>
      </c>
      <c r="D14" s="44">
        <v>39518</v>
      </c>
      <c r="E14" s="36" t="s">
        <v>30</v>
      </c>
    </row>
    <row r="15" spans="2:5" ht="22.5" customHeight="1">
      <c r="B15" s="37"/>
      <c r="C15" s="91" t="s">
        <v>17</v>
      </c>
      <c r="D15" s="44">
        <v>6952986370</v>
      </c>
      <c r="E15" s="49" t="s">
        <v>18</v>
      </c>
    </row>
    <row r="16" spans="2:5" ht="28.5" customHeight="1">
      <c r="B16" s="129" t="s">
        <v>89</v>
      </c>
      <c r="C16" s="130"/>
      <c r="D16" s="134"/>
      <c r="E16" s="131"/>
    </row>
    <row r="17" spans="2:5" ht="22.5" customHeight="1">
      <c r="B17" s="37"/>
      <c r="C17" s="91" t="s">
        <v>19</v>
      </c>
      <c r="D17" s="42">
        <v>2972508185267</v>
      </c>
      <c r="E17" s="49" t="s">
        <v>18</v>
      </c>
    </row>
    <row r="18" spans="2:5" ht="32.25" customHeight="1">
      <c r="B18" s="129" t="s">
        <v>90</v>
      </c>
      <c r="C18" s="132"/>
      <c r="D18" s="132"/>
      <c r="E18" s="133"/>
    </row>
    <row r="19" spans="2:5" ht="22.5" customHeight="1">
      <c r="B19" s="37"/>
      <c r="C19" s="91" t="s">
        <v>19</v>
      </c>
      <c r="D19" s="42">
        <v>2847838809808</v>
      </c>
      <c r="E19" s="40" t="s">
        <v>86</v>
      </c>
    </row>
    <row r="20" spans="2:8" ht="27.75" customHeight="1" thickBot="1">
      <c r="B20" s="95" t="s">
        <v>93</v>
      </c>
      <c r="C20" s="94" t="s">
        <v>22</v>
      </c>
      <c r="D20" s="52">
        <v>423</v>
      </c>
      <c r="E20" s="53" t="s">
        <v>23</v>
      </c>
      <c r="H20" s="100"/>
    </row>
    <row r="21" ht="19.5" customHeight="1" thickTop="1">
      <c r="D21" s="100"/>
    </row>
    <row r="22" ht="19.5">
      <c r="D22" s="99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5">
    <mergeCell ref="B1:E1"/>
    <mergeCell ref="B2:E2"/>
    <mergeCell ref="B7:E7"/>
    <mergeCell ref="B16:E16"/>
    <mergeCell ref="B18:E18"/>
  </mergeCells>
  <printOptions/>
  <pageMargins left="0.35433070866141736" right="0.35433070866141736" top="0.1968503937007874" bottom="0.3937007874015748" header="0.11811023622047245" footer="0.31496062992125984"/>
  <pageSetup horizontalDpi="600" verticalDpi="600" orientation="landscape" paperSize="9" r:id="rId1"/>
  <headerFooter alignWithMargins="0">
    <oddFooter>&amp;L&amp;F - &amp;A&amp;C&amp;"Traditional Arabic,Bold"&amp;12معاونت برنامه ريزي و مهندسي - واحد آمار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H22"/>
  <sheetViews>
    <sheetView zoomScale="79" zoomScaleNormal="79" zoomScalePageLayoutView="0" workbookViewId="0" topLeftCell="A1">
      <selection activeCell="B6" sqref="B6"/>
    </sheetView>
  </sheetViews>
  <sheetFormatPr defaultColWidth="9.140625" defaultRowHeight="12.75"/>
  <cols>
    <col min="1" max="1" width="2.421875" style="7" customWidth="1"/>
    <col min="2" max="2" width="53.7109375" style="7" customWidth="1"/>
    <col min="3" max="3" width="17.57421875" style="7" customWidth="1"/>
    <col min="4" max="4" width="26.7109375" style="7" customWidth="1"/>
    <col min="5" max="5" width="45.421875" style="7" customWidth="1"/>
    <col min="6" max="6" width="11.00390625" style="7" bestFit="1" customWidth="1"/>
    <col min="7" max="7" width="10.00390625" style="7" bestFit="1" customWidth="1"/>
    <col min="8" max="16384" width="9.140625" style="7" customWidth="1"/>
  </cols>
  <sheetData>
    <row r="1" spans="2:5" ht="29.25" customHeight="1">
      <c r="B1" s="121" t="s">
        <v>24</v>
      </c>
      <c r="C1" s="121"/>
      <c r="D1" s="121"/>
      <c r="E1" s="121"/>
    </row>
    <row r="2" spans="2:5" ht="25.5" customHeight="1" thickBot="1">
      <c r="B2" s="122" t="s">
        <v>95</v>
      </c>
      <c r="C2" s="122"/>
      <c r="D2" s="122"/>
      <c r="E2" s="122"/>
    </row>
    <row r="3" spans="2:5" ht="28.5" customHeight="1" thickTop="1">
      <c r="B3" s="107" t="s">
        <v>0</v>
      </c>
      <c r="C3" s="108" t="s">
        <v>1</v>
      </c>
      <c r="D3" s="108" t="s">
        <v>2</v>
      </c>
      <c r="E3" s="109" t="s">
        <v>3</v>
      </c>
    </row>
    <row r="4" spans="2:5" ht="63.75" customHeight="1">
      <c r="B4" s="89" t="s">
        <v>46</v>
      </c>
      <c r="C4" s="90" t="s">
        <v>4</v>
      </c>
      <c r="D4" s="39">
        <v>102568</v>
      </c>
      <c r="E4" s="36" t="s">
        <v>25</v>
      </c>
    </row>
    <row r="5" spans="2:6" ht="24" customHeight="1">
      <c r="B5" s="106" t="s">
        <v>99</v>
      </c>
      <c r="C5" s="91" t="s">
        <v>5</v>
      </c>
      <c r="D5" s="39">
        <v>494</v>
      </c>
      <c r="E5" s="40" t="s">
        <v>6</v>
      </c>
      <c r="F5" s="8"/>
    </row>
    <row r="6" spans="2:7" ht="24" customHeight="1">
      <c r="B6" s="41"/>
      <c r="C6" s="91" t="s">
        <v>7</v>
      </c>
      <c r="D6" s="42">
        <v>924711</v>
      </c>
      <c r="E6" s="40" t="s">
        <v>26</v>
      </c>
      <c r="F6" s="8"/>
      <c r="G6" s="101"/>
    </row>
    <row r="7" spans="2:7" ht="24" customHeight="1">
      <c r="B7" s="135" t="s">
        <v>100</v>
      </c>
      <c r="C7" s="136"/>
      <c r="D7" s="136"/>
      <c r="E7" s="137"/>
      <c r="F7" s="8"/>
      <c r="G7" s="101"/>
    </row>
    <row r="8" spans="2:7" ht="22.5" customHeight="1">
      <c r="B8" s="37"/>
      <c r="C8" s="90" t="s">
        <v>8</v>
      </c>
      <c r="D8" s="39">
        <v>24145.007999999994</v>
      </c>
      <c r="E8" s="36" t="s">
        <v>9</v>
      </c>
      <c r="F8" s="8"/>
      <c r="G8" s="101"/>
    </row>
    <row r="9" spans="2:7" ht="22.5" customHeight="1">
      <c r="B9" s="37"/>
      <c r="C9" s="90" t="s">
        <v>8</v>
      </c>
      <c r="D9" s="39">
        <v>12291.285</v>
      </c>
      <c r="E9" s="36" t="s">
        <v>10</v>
      </c>
      <c r="F9" s="8"/>
      <c r="G9" s="101"/>
    </row>
    <row r="10" spans="2:7" ht="22.5" customHeight="1">
      <c r="B10" s="105" t="s">
        <v>101</v>
      </c>
      <c r="C10" s="90" t="s">
        <v>11</v>
      </c>
      <c r="D10" s="44">
        <v>38584</v>
      </c>
      <c r="E10" s="36" t="s">
        <v>12</v>
      </c>
      <c r="F10" s="98"/>
      <c r="G10" s="101"/>
    </row>
    <row r="11" spans="2:6" ht="22.5" customHeight="1">
      <c r="B11" s="45"/>
      <c r="C11" s="90" t="s">
        <v>11</v>
      </c>
      <c r="D11" s="44">
        <v>405325</v>
      </c>
      <c r="E11" s="40" t="s">
        <v>59</v>
      </c>
      <c r="F11" s="98"/>
    </row>
    <row r="12" spans="2:5" ht="22.5" customHeight="1">
      <c r="B12" s="93" t="s">
        <v>94</v>
      </c>
      <c r="C12" s="90" t="s">
        <v>27</v>
      </c>
      <c r="D12" s="44">
        <v>1550</v>
      </c>
      <c r="E12" s="36" t="s">
        <v>31</v>
      </c>
    </row>
    <row r="13" spans="2:5" ht="22.5" customHeight="1">
      <c r="B13" s="48"/>
      <c r="C13" s="90" t="s">
        <v>15</v>
      </c>
      <c r="D13" s="44">
        <v>2413</v>
      </c>
      <c r="E13" s="36" t="s">
        <v>16</v>
      </c>
    </row>
    <row r="14" spans="2:5" ht="22.5" customHeight="1">
      <c r="B14" s="48"/>
      <c r="C14" s="90" t="s">
        <v>7</v>
      </c>
      <c r="D14" s="44">
        <v>33088</v>
      </c>
      <c r="E14" s="36" t="s">
        <v>30</v>
      </c>
    </row>
    <row r="15" spans="2:5" ht="22.5" customHeight="1">
      <c r="B15" s="37"/>
      <c r="C15" s="91" t="s">
        <v>17</v>
      </c>
      <c r="D15" s="44">
        <v>7614477709</v>
      </c>
      <c r="E15" s="49" t="s">
        <v>18</v>
      </c>
    </row>
    <row r="16" spans="2:7" ht="28.5" customHeight="1">
      <c r="B16" s="129" t="s">
        <v>96</v>
      </c>
      <c r="C16" s="130"/>
      <c r="D16" s="130"/>
      <c r="E16" s="131"/>
      <c r="G16" s="7">
        <f>36+6+43+8+5+2</f>
        <v>100</v>
      </c>
    </row>
    <row r="17" spans="2:5" ht="22.5" customHeight="1">
      <c r="B17" s="37"/>
      <c r="C17" s="91" t="s">
        <v>19</v>
      </c>
      <c r="D17" s="42">
        <v>3521648946931</v>
      </c>
      <c r="E17" s="49" t="s">
        <v>18</v>
      </c>
    </row>
    <row r="18" spans="2:7" ht="32.25" customHeight="1">
      <c r="B18" s="129" t="s">
        <v>97</v>
      </c>
      <c r="C18" s="132"/>
      <c r="D18" s="132"/>
      <c r="E18" s="133"/>
      <c r="G18" s="7">
        <f>40+8+18+13+21</f>
        <v>100</v>
      </c>
    </row>
    <row r="19" spans="2:5" ht="22.5" customHeight="1">
      <c r="B19" s="37"/>
      <c r="C19" s="91" t="s">
        <v>19</v>
      </c>
      <c r="D19" s="42">
        <v>3515146066744</v>
      </c>
      <c r="E19" s="40" t="s">
        <v>98</v>
      </c>
    </row>
    <row r="20" spans="2:8" ht="27.75" customHeight="1" thickBot="1">
      <c r="B20" s="104" t="s">
        <v>102</v>
      </c>
      <c r="C20" s="102" t="s">
        <v>22</v>
      </c>
      <c r="D20" s="103">
        <v>393</v>
      </c>
      <c r="E20" s="53" t="s">
        <v>23</v>
      </c>
      <c r="H20" s="100"/>
    </row>
    <row r="21" ht="19.5" customHeight="1" thickTop="1">
      <c r="D21" s="100"/>
    </row>
    <row r="22" ht="19.5">
      <c r="D22" s="99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5">
    <mergeCell ref="B1:E1"/>
    <mergeCell ref="B2:E2"/>
    <mergeCell ref="B7:E7"/>
    <mergeCell ref="B16:E16"/>
    <mergeCell ref="B18:E18"/>
  </mergeCells>
  <printOptions/>
  <pageMargins left="0.35433070866141736" right="0.35433070866141736" top="0.1968503937007874" bottom="0.3937007874015748" header="0.11811023622047245" footer="0.31496062992125984"/>
  <pageSetup horizontalDpi="600" verticalDpi="600" orientation="landscape" paperSize="9" r:id="rId1"/>
  <headerFooter alignWithMargins="0">
    <oddFooter>&amp;L&amp;F - &amp;A&amp;C&amp;"Traditional Arabic,Bold"&amp;12معاونت برنامه ريزي و مهندسي - واحد آمار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H22"/>
  <sheetViews>
    <sheetView zoomScale="90" zoomScaleNormal="90" zoomScalePageLayoutView="0" workbookViewId="0" topLeftCell="A1">
      <selection activeCell="G8" sqref="G8"/>
    </sheetView>
  </sheetViews>
  <sheetFormatPr defaultColWidth="9.140625" defaultRowHeight="12.75"/>
  <cols>
    <col min="1" max="1" width="2.421875" style="7" customWidth="1"/>
    <col min="2" max="2" width="50.8515625" style="7" customWidth="1"/>
    <col min="3" max="3" width="17.57421875" style="7" customWidth="1"/>
    <col min="4" max="4" width="26.7109375" style="7" customWidth="1"/>
    <col min="5" max="5" width="45.421875" style="7" customWidth="1"/>
    <col min="6" max="6" width="11.00390625" style="7" bestFit="1" customWidth="1"/>
    <col min="7" max="7" width="10.00390625" style="7" bestFit="1" customWidth="1"/>
    <col min="8" max="16384" width="9.140625" style="7" customWidth="1"/>
  </cols>
  <sheetData>
    <row r="1" spans="2:5" ht="29.25" customHeight="1">
      <c r="B1" s="121" t="s">
        <v>24</v>
      </c>
      <c r="C1" s="121"/>
      <c r="D1" s="121"/>
      <c r="E1" s="121"/>
    </row>
    <row r="2" spans="2:5" ht="25.5" customHeight="1" thickBot="1">
      <c r="B2" s="122" t="s">
        <v>106</v>
      </c>
      <c r="C2" s="122"/>
      <c r="D2" s="122"/>
      <c r="E2" s="122"/>
    </row>
    <row r="3" spans="2:5" ht="28.5" customHeight="1" thickTop="1">
      <c r="B3" s="54" t="s">
        <v>0</v>
      </c>
      <c r="C3" s="55" t="s">
        <v>1</v>
      </c>
      <c r="D3" s="55" t="s">
        <v>2</v>
      </c>
      <c r="E3" s="56" t="s">
        <v>3</v>
      </c>
    </row>
    <row r="4" spans="2:5" ht="63.75" customHeight="1">
      <c r="B4" s="89" t="s">
        <v>46</v>
      </c>
      <c r="C4" s="90" t="s">
        <v>4</v>
      </c>
      <c r="D4" s="39">
        <v>102568</v>
      </c>
      <c r="E4" s="36" t="s">
        <v>25</v>
      </c>
    </row>
    <row r="5" spans="2:6" ht="24" customHeight="1">
      <c r="B5" s="106" t="s">
        <v>107</v>
      </c>
      <c r="C5" s="91" t="s">
        <v>5</v>
      </c>
      <c r="D5" s="39">
        <v>506</v>
      </c>
      <c r="E5" s="40" t="s">
        <v>6</v>
      </c>
      <c r="F5" s="8"/>
    </row>
    <row r="6" spans="2:7" ht="24" customHeight="1">
      <c r="B6" s="41"/>
      <c r="C6" s="91" t="s">
        <v>7</v>
      </c>
      <c r="D6" s="42">
        <v>951273</v>
      </c>
      <c r="E6" s="40" t="s">
        <v>26</v>
      </c>
      <c r="F6" s="8"/>
      <c r="G6" s="101"/>
    </row>
    <row r="7" spans="2:7" ht="24" customHeight="1">
      <c r="B7" s="135" t="s">
        <v>108</v>
      </c>
      <c r="C7" s="136"/>
      <c r="D7" s="136"/>
      <c r="E7" s="137"/>
      <c r="F7" s="8"/>
      <c r="G7" s="101"/>
    </row>
    <row r="8" spans="2:7" ht="22.5" customHeight="1">
      <c r="B8" s="37"/>
      <c r="C8" s="90" t="s">
        <v>8</v>
      </c>
      <c r="D8" s="39">
        <v>24192.627960000005</v>
      </c>
      <c r="E8" s="36" t="s">
        <v>9</v>
      </c>
      <c r="F8" s="8"/>
      <c r="G8" s="101"/>
    </row>
    <row r="9" spans="2:7" ht="22.5" customHeight="1">
      <c r="B9" s="37"/>
      <c r="C9" s="90" t="s">
        <v>8</v>
      </c>
      <c r="D9" s="39">
        <v>12484.610999999997</v>
      </c>
      <c r="E9" s="36" t="s">
        <v>10</v>
      </c>
      <c r="F9" s="8"/>
      <c r="G9" s="101"/>
    </row>
    <row r="10" spans="2:7" ht="22.5" customHeight="1">
      <c r="B10" s="105" t="s">
        <v>109</v>
      </c>
      <c r="C10" s="90" t="s">
        <v>11</v>
      </c>
      <c r="D10" s="44">
        <v>43688</v>
      </c>
      <c r="E10" s="36" t="s">
        <v>12</v>
      </c>
      <c r="F10" s="98"/>
      <c r="G10" s="101"/>
    </row>
    <row r="11" spans="2:6" ht="22.5" customHeight="1">
      <c r="B11" s="45"/>
      <c r="C11" s="90" t="s">
        <v>11</v>
      </c>
      <c r="D11" s="44">
        <v>416954</v>
      </c>
      <c r="E11" s="40" t="s">
        <v>59</v>
      </c>
      <c r="F11" s="98"/>
    </row>
    <row r="12" spans="2:5" ht="22.5" customHeight="1">
      <c r="B12" s="93" t="s">
        <v>103</v>
      </c>
      <c r="C12" s="90" t="s">
        <v>27</v>
      </c>
      <c r="D12" s="44">
        <v>1677</v>
      </c>
      <c r="E12" s="36" t="s">
        <v>31</v>
      </c>
    </row>
    <row r="13" spans="2:5" ht="22.5" customHeight="1">
      <c r="B13" s="48"/>
      <c r="C13" s="90" t="s">
        <v>15</v>
      </c>
      <c r="D13" s="44">
        <v>2422</v>
      </c>
      <c r="E13" s="36" t="s">
        <v>16</v>
      </c>
    </row>
    <row r="14" spans="2:5" ht="22.5" customHeight="1">
      <c r="B14" s="48"/>
      <c r="C14" s="90" t="s">
        <v>7</v>
      </c>
      <c r="D14" s="44">
        <v>31829</v>
      </c>
      <c r="E14" s="36" t="s">
        <v>30</v>
      </c>
    </row>
    <row r="15" spans="2:5" ht="22.5" customHeight="1">
      <c r="B15" s="37"/>
      <c r="C15" s="91" t="s">
        <v>17</v>
      </c>
      <c r="D15" s="44">
        <v>7637479146</v>
      </c>
      <c r="E15" s="49" t="s">
        <v>18</v>
      </c>
    </row>
    <row r="16" spans="2:7" ht="28.5" customHeight="1">
      <c r="B16" s="129" t="s">
        <v>105</v>
      </c>
      <c r="C16" s="130"/>
      <c r="D16" s="130"/>
      <c r="E16" s="131"/>
      <c r="G16" s="7">
        <f>38+5+42+8+5+2</f>
        <v>100</v>
      </c>
    </row>
    <row r="17" spans="2:5" ht="22.5" customHeight="1">
      <c r="B17" s="37"/>
      <c r="C17" s="91" t="s">
        <v>19</v>
      </c>
      <c r="D17" s="42">
        <v>3905390837528</v>
      </c>
      <c r="E17" s="49" t="s">
        <v>18</v>
      </c>
    </row>
    <row r="18" spans="2:7" ht="32.25" customHeight="1">
      <c r="B18" s="129" t="s">
        <v>104</v>
      </c>
      <c r="C18" s="132"/>
      <c r="D18" s="132"/>
      <c r="E18" s="133"/>
      <c r="G18" s="7">
        <f>38+8+13+19+22</f>
        <v>100</v>
      </c>
    </row>
    <row r="19" spans="2:5" ht="22.5" customHeight="1">
      <c r="B19" s="37"/>
      <c r="C19" s="91" t="s">
        <v>19</v>
      </c>
      <c r="D19" s="42">
        <v>3903379979561</v>
      </c>
      <c r="E19" s="40" t="s">
        <v>98</v>
      </c>
    </row>
    <row r="20" spans="2:8" ht="27.75" customHeight="1" thickBot="1">
      <c r="B20" s="104" t="s">
        <v>110</v>
      </c>
      <c r="C20" s="102" t="s">
        <v>22</v>
      </c>
      <c r="D20" s="103">
        <v>383</v>
      </c>
      <c r="E20" s="53" t="s">
        <v>23</v>
      </c>
      <c r="G20" s="7">
        <f>6+14+3+255+112</f>
        <v>390</v>
      </c>
      <c r="H20" s="100"/>
    </row>
    <row r="21" ht="19.5" customHeight="1" thickTop="1">
      <c r="D21" s="100"/>
    </row>
    <row r="22" ht="19.5">
      <c r="D22" s="99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5">
    <mergeCell ref="B1:E1"/>
    <mergeCell ref="B2:E2"/>
    <mergeCell ref="B7:E7"/>
    <mergeCell ref="B16:E16"/>
    <mergeCell ref="B18:E18"/>
  </mergeCells>
  <printOptions/>
  <pageMargins left="0.35433070866141736" right="0.35433070866141736" top="0.1968503937007874" bottom="0.3937007874015748" header="0.11811023622047245" footer="0.31496062992125984"/>
  <pageSetup horizontalDpi="600" verticalDpi="600" orientation="landscape" paperSize="9" r:id="rId1"/>
  <headerFooter alignWithMargins="0">
    <oddFooter>&amp;L&amp;F - &amp;A&amp;C&amp;"Traditional Arabic,Bold"&amp;12معاونت برنامه ريزي و مهندسي - واحد آمار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I22"/>
  <sheetViews>
    <sheetView zoomScale="90" zoomScaleNormal="90" zoomScalePageLayoutView="0" workbookViewId="0" topLeftCell="A1">
      <selection activeCell="G4" sqref="G4"/>
    </sheetView>
  </sheetViews>
  <sheetFormatPr defaultColWidth="9.140625" defaultRowHeight="12.75"/>
  <cols>
    <col min="1" max="1" width="2.421875" style="7" customWidth="1"/>
    <col min="2" max="2" width="50.8515625" style="7" customWidth="1"/>
    <col min="3" max="3" width="17.57421875" style="7" customWidth="1"/>
    <col min="4" max="4" width="26.7109375" style="7" customWidth="1"/>
    <col min="5" max="5" width="45.421875" style="7" customWidth="1"/>
    <col min="6" max="6" width="11.00390625" style="7" bestFit="1" customWidth="1"/>
    <col min="7" max="7" width="10.00390625" style="7" bestFit="1" customWidth="1"/>
    <col min="8" max="8" width="11.7109375" style="7" bestFit="1" customWidth="1"/>
    <col min="9" max="16384" width="9.140625" style="7" customWidth="1"/>
  </cols>
  <sheetData>
    <row r="1" spans="2:5" ht="29.25" customHeight="1">
      <c r="B1" s="121" t="s">
        <v>24</v>
      </c>
      <c r="C1" s="121"/>
      <c r="D1" s="121"/>
      <c r="E1" s="121"/>
    </row>
    <row r="2" spans="2:5" ht="25.5" customHeight="1" thickBot="1">
      <c r="B2" s="122" t="s">
        <v>118</v>
      </c>
      <c r="C2" s="122"/>
      <c r="D2" s="122"/>
      <c r="E2" s="122"/>
    </row>
    <row r="3" spans="2:5" ht="28.5" customHeight="1" thickTop="1">
      <c r="B3" s="54" t="s">
        <v>0</v>
      </c>
      <c r="C3" s="55" t="s">
        <v>1</v>
      </c>
      <c r="D3" s="55" t="s">
        <v>2</v>
      </c>
      <c r="E3" s="56" t="s">
        <v>3</v>
      </c>
    </row>
    <row r="4" spans="2:5" ht="63.75" customHeight="1">
      <c r="B4" s="89" t="s">
        <v>46</v>
      </c>
      <c r="C4" s="90" t="s">
        <v>4</v>
      </c>
      <c r="D4" s="39">
        <v>102568</v>
      </c>
      <c r="E4" s="36" t="s">
        <v>25</v>
      </c>
    </row>
    <row r="5" spans="2:7" ht="24" customHeight="1">
      <c r="B5" s="106" t="s">
        <v>114</v>
      </c>
      <c r="C5" s="91" t="s">
        <v>5</v>
      </c>
      <c r="D5" s="39">
        <v>535</v>
      </c>
      <c r="E5" s="40" t="s">
        <v>6</v>
      </c>
      <c r="F5" s="8"/>
      <c r="G5" s="62"/>
    </row>
    <row r="6" spans="2:7" ht="24" customHeight="1">
      <c r="B6" s="41"/>
      <c r="C6" s="91" t="s">
        <v>7</v>
      </c>
      <c r="D6" s="42">
        <v>973207</v>
      </c>
      <c r="E6" s="40" t="s">
        <v>26</v>
      </c>
      <c r="F6" s="8"/>
      <c r="G6" s="111"/>
    </row>
    <row r="7" spans="2:7" ht="24" customHeight="1">
      <c r="B7" s="135" t="s">
        <v>115</v>
      </c>
      <c r="C7" s="136"/>
      <c r="D7" s="136"/>
      <c r="E7" s="137"/>
      <c r="F7" s="8"/>
      <c r="G7" s="111"/>
    </row>
    <row r="8" spans="2:8" ht="22.5" customHeight="1">
      <c r="B8" s="37"/>
      <c r="C8" s="90" t="s">
        <v>8</v>
      </c>
      <c r="D8" s="39">
        <v>24502.231959999997</v>
      </c>
      <c r="E8" s="36" t="s">
        <v>9</v>
      </c>
      <c r="F8" s="8"/>
      <c r="G8" s="111"/>
      <c r="H8" s="110"/>
    </row>
    <row r="9" spans="2:8" ht="22.5" customHeight="1">
      <c r="B9" s="37"/>
      <c r="C9" s="90" t="s">
        <v>8</v>
      </c>
      <c r="D9" s="39">
        <v>12636.347</v>
      </c>
      <c r="E9" s="36" t="s">
        <v>10</v>
      </c>
      <c r="F9" s="8"/>
      <c r="G9" s="111"/>
      <c r="H9" s="110"/>
    </row>
    <row r="10" spans="2:9" ht="22.5" customHeight="1">
      <c r="B10" s="105" t="s">
        <v>116</v>
      </c>
      <c r="C10" s="90" t="s">
        <v>11</v>
      </c>
      <c r="D10" s="44">
        <v>44519</v>
      </c>
      <c r="E10" s="36" t="s">
        <v>12</v>
      </c>
      <c r="F10" s="98"/>
      <c r="G10" s="111"/>
      <c r="H10" s="110"/>
      <c r="I10" s="62"/>
    </row>
    <row r="11" spans="2:9" ht="22.5" customHeight="1">
      <c r="B11" s="45"/>
      <c r="C11" s="90" t="s">
        <v>11</v>
      </c>
      <c r="D11" s="44">
        <v>428318</v>
      </c>
      <c r="E11" s="40" t="s">
        <v>59</v>
      </c>
      <c r="F11" s="98"/>
      <c r="H11" s="110"/>
      <c r="I11" s="62"/>
    </row>
    <row r="12" spans="2:9" ht="22.5" customHeight="1">
      <c r="B12" s="93" t="s">
        <v>113</v>
      </c>
      <c r="C12" s="90" t="s">
        <v>27</v>
      </c>
      <c r="D12" s="44">
        <v>1773</v>
      </c>
      <c r="E12" s="36" t="s">
        <v>31</v>
      </c>
      <c r="H12" s="110"/>
      <c r="I12" s="62"/>
    </row>
    <row r="13" spans="2:9" ht="22.5" customHeight="1">
      <c r="B13" s="48"/>
      <c r="C13" s="90" t="s">
        <v>15</v>
      </c>
      <c r="D13" s="44">
        <v>2435</v>
      </c>
      <c r="E13" s="36" t="s">
        <v>16</v>
      </c>
      <c r="I13" s="62"/>
    </row>
    <row r="14" spans="2:9" ht="22.5" customHeight="1">
      <c r="B14" s="48"/>
      <c r="C14" s="90" t="s">
        <v>7</v>
      </c>
      <c r="D14" s="44">
        <v>27033</v>
      </c>
      <c r="E14" s="36" t="s">
        <v>30</v>
      </c>
      <c r="I14" s="62"/>
    </row>
    <row r="15" spans="2:5" ht="22.5" customHeight="1">
      <c r="B15" s="37"/>
      <c r="C15" s="91" t="s">
        <v>17</v>
      </c>
      <c r="D15" s="44">
        <v>7728571873</v>
      </c>
      <c r="E15" s="49" t="s">
        <v>18</v>
      </c>
    </row>
    <row r="16" spans="2:7" ht="28.5" customHeight="1">
      <c r="B16" s="129" t="s">
        <v>112</v>
      </c>
      <c r="C16" s="130"/>
      <c r="D16" s="130"/>
      <c r="E16" s="131"/>
      <c r="G16" s="7">
        <f>41+5+38+9+5+2</f>
        <v>100</v>
      </c>
    </row>
    <row r="17" spans="2:5" ht="22.5" customHeight="1">
      <c r="B17" s="37"/>
      <c r="C17" s="91" t="s">
        <v>19</v>
      </c>
      <c r="D17" s="42">
        <v>4272301150743</v>
      </c>
      <c r="E17" s="49" t="s">
        <v>18</v>
      </c>
    </row>
    <row r="18" spans="2:7" ht="32.25" customHeight="1">
      <c r="B18" s="129" t="s">
        <v>111</v>
      </c>
      <c r="C18" s="132"/>
      <c r="D18" s="132"/>
      <c r="E18" s="133"/>
      <c r="G18" s="7">
        <f>41+8+11+17+23</f>
        <v>100</v>
      </c>
    </row>
    <row r="19" spans="2:5" ht="22.5" customHeight="1">
      <c r="B19" s="37"/>
      <c r="C19" s="91" t="s">
        <v>19</v>
      </c>
      <c r="D19" s="42">
        <v>4251217279525</v>
      </c>
      <c r="E19" s="40" t="s">
        <v>98</v>
      </c>
    </row>
    <row r="20" spans="2:8" ht="27.75" customHeight="1" thickBot="1">
      <c r="B20" s="104" t="s">
        <v>117</v>
      </c>
      <c r="C20" s="102" t="s">
        <v>22</v>
      </c>
      <c r="D20" s="103">
        <v>403</v>
      </c>
      <c r="E20" s="53" t="s">
        <v>23</v>
      </c>
      <c r="H20" s="100"/>
    </row>
    <row r="21" ht="19.5" customHeight="1" thickTop="1">
      <c r="D21" s="100"/>
    </row>
    <row r="22" ht="19.5">
      <c r="D22" s="99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5">
    <mergeCell ref="B1:E1"/>
    <mergeCell ref="B2:E2"/>
    <mergeCell ref="B7:E7"/>
    <mergeCell ref="B16:E16"/>
    <mergeCell ref="B18:E18"/>
  </mergeCells>
  <printOptions/>
  <pageMargins left="0.35433070866141736" right="0.35433070866141736" top="0.1968503937007874" bottom="0.3937007874015748" header="0.11811023622047245" footer="0.31496062992125984"/>
  <pageSetup horizontalDpi="600" verticalDpi="600" orientation="landscape" paperSize="9" r:id="rId1"/>
  <headerFooter alignWithMargins="0">
    <oddFooter>&amp;L&amp;F - &amp;A&amp;C&amp;"Traditional Arabic,Bold"&amp;12معاونت برنامه ريزي  - واحد آمار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I22"/>
  <sheetViews>
    <sheetView zoomScale="90" zoomScaleNormal="90" zoomScalePageLayoutView="0" workbookViewId="0" topLeftCell="A1">
      <selection activeCell="B23" sqref="B23:B28"/>
    </sheetView>
  </sheetViews>
  <sheetFormatPr defaultColWidth="9.140625" defaultRowHeight="12.75"/>
  <cols>
    <col min="1" max="1" width="2.421875" style="7" customWidth="1"/>
    <col min="2" max="2" width="57.7109375" style="7" customWidth="1"/>
    <col min="3" max="3" width="17.57421875" style="7" customWidth="1"/>
    <col min="4" max="4" width="26.7109375" style="7" customWidth="1"/>
    <col min="5" max="5" width="45.421875" style="7" customWidth="1"/>
    <col min="6" max="6" width="11.00390625" style="7" bestFit="1" customWidth="1"/>
    <col min="7" max="7" width="10.00390625" style="7" bestFit="1" customWidth="1"/>
    <col min="8" max="8" width="11.7109375" style="7" bestFit="1" customWidth="1"/>
    <col min="9" max="16384" width="9.140625" style="7" customWidth="1"/>
  </cols>
  <sheetData>
    <row r="1" spans="2:5" ht="29.25" customHeight="1">
      <c r="B1" s="121" t="s">
        <v>24</v>
      </c>
      <c r="C1" s="121"/>
      <c r="D1" s="121"/>
      <c r="E1" s="121"/>
    </row>
    <row r="2" spans="2:5" ht="25.5" customHeight="1" thickBot="1">
      <c r="B2" s="122" t="s">
        <v>121</v>
      </c>
      <c r="C2" s="122"/>
      <c r="D2" s="122"/>
      <c r="E2" s="122"/>
    </row>
    <row r="3" spans="2:5" ht="28.5" customHeight="1" thickTop="1">
      <c r="B3" s="54" t="s">
        <v>0</v>
      </c>
      <c r="C3" s="55" t="s">
        <v>1</v>
      </c>
      <c r="D3" s="55" t="s">
        <v>2</v>
      </c>
      <c r="E3" s="56" t="s">
        <v>3</v>
      </c>
    </row>
    <row r="4" spans="2:5" ht="63.75" customHeight="1">
      <c r="B4" s="89" t="s">
        <v>119</v>
      </c>
      <c r="C4" s="90" t="s">
        <v>4</v>
      </c>
      <c r="D4" s="39">
        <v>102568</v>
      </c>
      <c r="E4" s="36" t="s">
        <v>25</v>
      </c>
    </row>
    <row r="5" spans="2:7" ht="24" customHeight="1">
      <c r="B5" s="106" t="s">
        <v>124</v>
      </c>
      <c r="C5" s="91" t="s">
        <v>5</v>
      </c>
      <c r="D5" s="39">
        <v>542</v>
      </c>
      <c r="E5" s="40" t="s">
        <v>6</v>
      </c>
      <c r="F5" s="8"/>
      <c r="G5" s="62"/>
    </row>
    <row r="6" spans="2:7" ht="24" customHeight="1">
      <c r="B6" s="41"/>
      <c r="C6" s="91" t="s">
        <v>7</v>
      </c>
      <c r="D6" s="42">
        <v>997156</v>
      </c>
      <c r="E6" s="40" t="s">
        <v>26</v>
      </c>
      <c r="F6" s="8"/>
      <c r="G6" s="111"/>
    </row>
    <row r="7" spans="2:7" ht="24" customHeight="1">
      <c r="B7" s="135" t="s">
        <v>125</v>
      </c>
      <c r="C7" s="136"/>
      <c r="D7" s="136"/>
      <c r="E7" s="137"/>
      <c r="F7" s="8"/>
      <c r="G7" s="111"/>
    </row>
    <row r="8" spans="2:8" ht="22.5" customHeight="1">
      <c r="B8" s="37"/>
      <c r="C8" s="90" t="s">
        <v>8</v>
      </c>
      <c r="D8" s="39">
        <v>24986.11</v>
      </c>
      <c r="E8" s="36" t="s">
        <v>9</v>
      </c>
      <c r="F8" s="8"/>
      <c r="G8" s="111"/>
      <c r="H8" s="110"/>
    </row>
    <row r="9" spans="2:8" ht="22.5" customHeight="1">
      <c r="B9" s="37"/>
      <c r="C9" s="90" t="s">
        <v>8</v>
      </c>
      <c r="D9" s="39">
        <v>12811.646999999999</v>
      </c>
      <c r="E9" s="36" t="s">
        <v>10</v>
      </c>
      <c r="F9" s="8"/>
      <c r="G9" s="111"/>
      <c r="H9" s="110"/>
    </row>
    <row r="10" spans="2:9" ht="22.5" customHeight="1">
      <c r="B10" s="105" t="s">
        <v>126</v>
      </c>
      <c r="C10" s="90" t="s">
        <v>11</v>
      </c>
      <c r="D10" s="44">
        <v>46426</v>
      </c>
      <c r="E10" s="36" t="s">
        <v>12</v>
      </c>
      <c r="F10" s="98"/>
      <c r="G10" s="111"/>
      <c r="H10" s="110"/>
      <c r="I10" s="62"/>
    </row>
    <row r="11" spans="2:9" ht="22.5" customHeight="1">
      <c r="B11" s="45"/>
      <c r="C11" s="90" t="s">
        <v>11</v>
      </c>
      <c r="D11" s="44">
        <v>439104</v>
      </c>
      <c r="E11" s="40" t="s">
        <v>59</v>
      </c>
      <c r="F11" s="98"/>
      <c r="H11" s="110"/>
      <c r="I11" s="62"/>
    </row>
    <row r="12" spans="2:9" ht="22.5" customHeight="1">
      <c r="B12" s="93" t="s">
        <v>123</v>
      </c>
      <c r="C12" s="90" t="s">
        <v>27</v>
      </c>
      <c r="D12" s="44">
        <v>1972</v>
      </c>
      <c r="E12" s="36" t="s">
        <v>31</v>
      </c>
      <c r="H12" s="110"/>
      <c r="I12" s="62"/>
    </row>
    <row r="13" spans="2:9" ht="22.5" customHeight="1">
      <c r="B13" s="48"/>
      <c r="C13" s="90" t="s">
        <v>15</v>
      </c>
      <c r="D13" s="44">
        <v>2445</v>
      </c>
      <c r="E13" s="36" t="s">
        <v>16</v>
      </c>
      <c r="I13" s="62"/>
    </row>
    <row r="14" spans="2:9" ht="22.5" customHeight="1">
      <c r="B14" s="48"/>
      <c r="C14" s="90" t="s">
        <v>7</v>
      </c>
      <c r="D14" s="44">
        <v>32426</v>
      </c>
      <c r="E14" s="36" t="s">
        <v>30</v>
      </c>
      <c r="I14" s="62"/>
    </row>
    <row r="15" spans="2:5" ht="22.5" customHeight="1">
      <c r="B15" s="37"/>
      <c r="C15" s="91" t="s">
        <v>17</v>
      </c>
      <c r="D15" s="44">
        <v>8420766935</v>
      </c>
      <c r="E15" s="49" t="s">
        <v>18</v>
      </c>
    </row>
    <row r="16" spans="2:7" ht="28.5" customHeight="1">
      <c r="B16" s="129" t="s">
        <v>122</v>
      </c>
      <c r="C16" s="130"/>
      <c r="D16" s="130"/>
      <c r="E16" s="131"/>
      <c r="G16" s="7">
        <f>41+4+40+8+5+2</f>
        <v>100</v>
      </c>
    </row>
    <row r="17" spans="2:5" ht="22.5" customHeight="1">
      <c r="B17" s="37"/>
      <c r="C17" s="91" t="s">
        <v>19</v>
      </c>
      <c r="D17" s="42">
        <v>5046320674851</v>
      </c>
      <c r="E17" s="49" t="s">
        <v>18</v>
      </c>
    </row>
    <row r="18" spans="2:7" ht="32.25" customHeight="1">
      <c r="B18" s="129" t="s">
        <v>120</v>
      </c>
      <c r="C18" s="132"/>
      <c r="D18" s="132"/>
      <c r="E18" s="133"/>
      <c r="G18" s="7">
        <f>41+7+14+16+21</f>
        <v>99</v>
      </c>
    </row>
    <row r="19" spans="2:5" ht="22.5" customHeight="1">
      <c r="B19" s="37"/>
      <c r="C19" s="91" t="s">
        <v>19</v>
      </c>
      <c r="D19" s="42">
        <v>4932062055993</v>
      </c>
      <c r="E19" s="40" t="s">
        <v>127</v>
      </c>
    </row>
    <row r="20" spans="2:8" ht="27.75" customHeight="1" thickBot="1">
      <c r="B20" s="104" t="s">
        <v>128</v>
      </c>
      <c r="C20" s="102" t="s">
        <v>22</v>
      </c>
      <c r="D20" s="112">
        <v>397</v>
      </c>
      <c r="E20" s="53" t="s">
        <v>23</v>
      </c>
      <c r="H20" s="100"/>
    </row>
    <row r="21" ht="19.5" customHeight="1" thickTop="1">
      <c r="D21" s="100"/>
    </row>
    <row r="22" ht="19.5">
      <c r="D22" s="99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5">
    <mergeCell ref="B1:E1"/>
    <mergeCell ref="B2:E2"/>
    <mergeCell ref="B7:E7"/>
    <mergeCell ref="B16:E16"/>
    <mergeCell ref="B18:E18"/>
  </mergeCells>
  <printOptions/>
  <pageMargins left="0.35433070866141736" right="0.35433070866141736" top="0.1968503937007874" bottom="0.3937007874015748" header="0.11811023622047245" footer="0.31496062992125984"/>
  <pageSetup horizontalDpi="600" verticalDpi="600" orientation="landscape" paperSize="9" r:id="rId1"/>
  <headerFooter alignWithMargins="0">
    <oddFooter>&amp;L&amp;F - &amp;A&amp;C&amp;"Traditional Arabic,Bold"&amp;12معاونت برنامه ريزي  - واحد آمار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I22"/>
  <sheetViews>
    <sheetView zoomScale="90" zoomScaleNormal="90" zoomScalePageLayoutView="0" workbookViewId="0" topLeftCell="A10">
      <selection activeCell="D15" sqref="D15"/>
    </sheetView>
  </sheetViews>
  <sheetFormatPr defaultColWidth="9.140625" defaultRowHeight="12.75"/>
  <cols>
    <col min="1" max="1" width="2.421875" style="7" customWidth="1"/>
    <col min="2" max="2" width="50.8515625" style="7" customWidth="1"/>
    <col min="3" max="3" width="17.57421875" style="7" customWidth="1"/>
    <col min="4" max="4" width="26.7109375" style="7" customWidth="1"/>
    <col min="5" max="5" width="45.421875" style="7" customWidth="1"/>
    <col min="6" max="6" width="11.00390625" style="7" bestFit="1" customWidth="1"/>
    <col min="7" max="7" width="10.00390625" style="7" bestFit="1" customWidth="1"/>
    <col min="8" max="8" width="11.7109375" style="7" bestFit="1" customWidth="1"/>
    <col min="9" max="16384" width="9.140625" style="7" customWidth="1"/>
  </cols>
  <sheetData>
    <row r="1" spans="2:5" ht="29.25" customHeight="1">
      <c r="B1" s="121" t="s">
        <v>24</v>
      </c>
      <c r="C1" s="121"/>
      <c r="D1" s="121"/>
      <c r="E1" s="121"/>
    </row>
    <row r="2" spans="2:5" ht="25.5" customHeight="1" thickBot="1">
      <c r="B2" s="122" t="s">
        <v>135</v>
      </c>
      <c r="C2" s="122"/>
      <c r="D2" s="122"/>
      <c r="E2" s="122"/>
    </row>
    <row r="3" spans="2:5" ht="28.5" customHeight="1" thickTop="1">
      <c r="B3" s="54" t="s">
        <v>0</v>
      </c>
      <c r="C3" s="55" t="s">
        <v>1</v>
      </c>
      <c r="D3" s="55" t="s">
        <v>2</v>
      </c>
      <c r="E3" s="56" t="s">
        <v>3</v>
      </c>
    </row>
    <row r="4" spans="2:5" ht="63.75" customHeight="1">
      <c r="B4" s="89" t="s">
        <v>119</v>
      </c>
      <c r="C4" s="90" t="s">
        <v>4</v>
      </c>
      <c r="D4" s="39">
        <v>102568</v>
      </c>
      <c r="E4" s="36" t="s">
        <v>25</v>
      </c>
    </row>
    <row r="5" spans="2:7" ht="24" customHeight="1">
      <c r="B5" s="106" t="s">
        <v>132</v>
      </c>
      <c r="C5" s="91" t="s">
        <v>5</v>
      </c>
      <c r="D5" s="39">
        <v>552</v>
      </c>
      <c r="E5" s="40" t="s">
        <v>6</v>
      </c>
      <c r="F5" s="8"/>
      <c r="G5" s="62"/>
    </row>
    <row r="6" spans="2:7" ht="24" customHeight="1">
      <c r="B6" s="41"/>
      <c r="C6" s="91" t="s">
        <v>7</v>
      </c>
      <c r="D6" s="42">
        <v>1017921</v>
      </c>
      <c r="E6" s="40" t="s">
        <v>26</v>
      </c>
      <c r="F6" s="8"/>
      <c r="G6" s="111"/>
    </row>
    <row r="7" spans="2:7" ht="24" customHeight="1">
      <c r="B7" s="135" t="s">
        <v>133</v>
      </c>
      <c r="C7" s="136"/>
      <c r="D7" s="136"/>
      <c r="E7" s="137"/>
      <c r="F7" s="8"/>
      <c r="G7" s="111"/>
    </row>
    <row r="8" spans="2:8" ht="22.5" customHeight="1">
      <c r="B8" s="37"/>
      <c r="C8" s="90" t="s">
        <v>8</v>
      </c>
      <c r="D8" s="39">
        <v>25414.7362</v>
      </c>
      <c r="E8" s="36" t="s">
        <v>9</v>
      </c>
      <c r="F8" s="8"/>
      <c r="G8" s="111"/>
      <c r="H8" s="110"/>
    </row>
    <row r="9" spans="2:8" ht="22.5" customHeight="1">
      <c r="B9" s="37"/>
      <c r="C9" s="90" t="s">
        <v>8</v>
      </c>
      <c r="D9" s="39">
        <v>13050.301899999999</v>
      </c>
      <c r="E9" s="36" t="s">
        <v>10</v>
      </c>
      <c r="F9" s="8"/>
      <c r="G9" s="111"/>
      <c r="H9" s="110"/>
    </row>
    <row r="10" spans="2:9" ht="22.5" customHeight="1">
      <c r="B10" s="105" t="s">
        <v>134</v>
      </c>
      <c r="C10" s="90" t="s">
        <v>11</v>
      </c>
      <c r="D10" s="44">
        <v>47680</v>
      </c>
      <c r="E10" s="36" t="s">
        <v>12</v>
      </c>
      <c r="F10" s="98"/>
      <c r="G10" s="111"/>
      <c r="H10" s="110"/>
      <c r="I10" s="62"/>
    </row>
    <row r="11" spans="2:9" ht="22.5" customHeight="1">
      <c r="B11" s="45"/>
      <c r="C11" s="90" t="s">
        <v>11</v>
      </c>
      <c r="D11" s="44">
        <v>451735</v>
      </c>
      <c r="E11" s="40" t="s">
        <v>59</v>
      </c>
      <c r="F11" s="98"/>
      <c r="H11" s="110"/>
      <c r="I11" s="62"/>
    </row>
    <row r="12" spans="2:9" ht="22.5" customHeight="1">
      <c r="B12" s="93" t="s">
        <v>130</v>
      </c>
      <c r="C12" s="90" t="s">
        <v>27</v>
      </c>
      <c r="D12" s="44">
        <v>2017</v>
      </c>
      <c r="E12" s="36" t="s">
        <v>31</v>
      </c>
      <c r="H12" s="110"/>
      <c r="I12" s="62"/>
    </row>
    <row r="13" spans="2:9" ht="22.5" customHeight="1">
      <c r="B13" s="48"/>
      <c r="C13" s="90" t="s">
        <v>15</v>
      </c>
      <c r="D13" s="44">
        <v>2460</v>
      </c>
      <c r="E13" s="36" t="s">
        <v>16</v>
      </c>
      <c r="I13" s="62"/>
    </row>
    <row r="14" spans="2:9" ht="22.5" customHeight="1">
      <c r="B14" s="48"/>
      <c r="C14" s="90" t="s">
        <v>7</v>
      </c>
      <c r="D14" s="44">
        <v>29567</v>
      </c>
      <c r="E14" s="36" t="s">
        <v>30</v>
      </c>
      <c r="I14" s="62"/>
    </row>
    <row r="15" spans="2:5" ht="22.5" customHeight="1">
      <c r="B15" s="37"/>
      <c r="C15" s="91" t="s">
        <v>17</v>
      </c>
      <c r="D15" s="44">
        <v>8903357422</v>
      </c>
      <c r="E15" s="49" t="s">
        <v>18</v>
      </c>
    </row>
    <row r="16" spans="2:7" ht="28.5" customHeight="1">
      <c r="B16" s="129" t="s">
        <v>131</v>
      </c>
      <c r="C16" s="130"/>
      <c r="D16" s="130"/>
      <c r="E16" s="131"/>
      <c r="G16" s="7">
        <f>40+5+39+9+5+2</f>
        <v>100</v>
      </c>
    </row>
    <row r="17" spans="2:5" ht="22.5" customHeight="1">
      <c r="B17" s="37"/>
      <c r="C17" s="91" t="s">
        <v>19</v>
      </c>
      <c r="D17" s="42">
        <v>6596753042866</v>
      </c>
      <c r="E17" s="49" t="s">
        <v>18</v>
      </c>
    </row>
    <row r="18" spans="2:7" ht="32.25" customHeight="1">
      <c r="B18" s="129" t="s">
        <v>129</v>
      </c>
      <c r="C18" s="132"/>
      <c r="D18" s="132"/>
      <c r="E18" s="133"/>
      <c r="G18" s="7">
        <f>43+7+13+16+21</f>
        <v>100</v>
      </c>
    </row>
    <row r="19" spans="2:5" ht="22.5" customHeight="1">
      <c r="B19" s="37"/>
      <c r="C19" s="91" t="s">
        <v>19</v>
      </c>
      <c r="D19" s="42">
        <v>6076263593630</v>
      </c>
      <c r="E19" s="40" t="s">
        <v>71</v>
      </c>
    </row>
    <row r="20" spans="2:8" ht="27.75" customHeight="1" thickBot="1">
      <c r="B20" s="113" t="s">
        <v>136</v>
      </c>
      <c r="C20" s="102" t="s">
        <v>22</v>
      </c>
      <c r="D20" s="112">
        <v>387</v>
      </c>
      <c r="E20" s="53" t="s">
        <v>23</v>
      </c>
      <c r="H20" s="100"/>
    </row>
    <row r="21" ht="19.5" customHeight="1" thickTop="1">
      <c r="D21" s="100"/>
    </row>
    <row r="22" ht="19.5">
      <c r="D22" s="99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5">
    <mergeCell ref="B1:E1"/>
    <mergeCell ref="B2:E2"/>
    <mergeCell ref="B7:E7"/>
    <mergeCell ref="B16:E16"/>
    <mergeCell ref="B18:E18"/>
  </mergeCells>
  <printOptions/>
  <pageMargins left="0.35433070866141736" right="0.35433070866141736" top="0.1968503937007874" bottom="0.3937007874015748" header="0.11811023622047245" footer="0.31496062992125984"/>
  <pageSetup horizontalDpi="600" verticalDpi="600" orientation="landscape" paperSize="9" r:id="rId1"/>
  <headerFooter alignWithMargins="0">
    <oddFooter>&amp;L&amp;F - &amp;A&amp;C&amp;"Traditional Arabic,Bold"&amp;12معاونت برنامه ريزي  - واحد آمار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I22"/>
  <sheetViews>
    <sheetView tabSelected="1" zoomScale="90" zoomScaleNormal="90" zoomScalePageLayoutView="0" workbookViewId="0" topLeftCell="A1">
      <selection activeCell="D14" sqref="D14"/>
    </sheetView>
  </sheetViews>
  <sheetFormatPr defaultColWidth="9.140625" defaultRowHeight="12.75"/>
  <cols>
    <col min="1" max="1" width="2.421875" style="7" customWidth="1"/>
    <col min="2" max="2" width="50.8515625" style="7" customWidth="1"/>
    <col min="3" max="3" width="17.57421875" style="7" customWidth="1"/>
    <col min="4" max="4" width="26.7109375" style="7" customWidth="1"/>
    <col min="5" max="5" width="45.421875" style="7" customWidth="1"/>
    <col min="6" max="6" width="11.00390625" style="7" bestFit="1" customWidth="1"/>
    <col min="7" max="7" width="10.00390625" style="7" bestFit="1" customWidth="1"/>
    <col min="8" max="8" width="11.7109375" style="7" bestFit="1" customWidth="1"/>
    <col min="9" max="16384" width="9.140625" style="7" customWidth="1"/>
  </cols>
  <sheetData>
    <row r="1" spans="2:5" ht="29.25" customHeight="1">
      <c r="B1" s="121" t="s">
        <v>24</v>
      </c>
      <c r="C1" s="121"/>
      <c r="D1" s="121"/>
      <c r="E1" s="121"/>
    </row>
    <row r="2" spans="2:5" ht="25.5" customHeight="1" thickBot="1">
      <c r="B2" s="122" t="s">
        <v>139</v>
      </c>
      <c r="C2" s="122"/>
      <c r="D2" s="122"/>
      <c r="E2" s="122"/>
    </row>
    <row r="3" spans="2:5" ht="28.5" customHeight="1" thickTop="1">
      <c r="B3" s="54" t="s">
        <v>0</v>
      </c>
      <c r="C3" s="55" t="s">
        <v>1</v>
      </c>
      <c r="D3" s="55" t="s">
        <v>2</v>
      </c>
      <c r="E3" s="56" t="s">
        <v>3</v>
      </c>
    </row>
    <row r="4" spans="2:5" ht="63.75" customHeight="1">
      <c r="B4" s="89" t="s">
        <v>119</v>
      </c>
      <c r="C4" s="90" t="s">
        <v>4</v>
      </c>
      <c r="D4" s="39">
        <v>102568</v>
      </c>
      <c r="E4" s="36" t="s">
        <v>25</v>
      </c>
    </row>
    <row r="5" spans="2:7" ht="24" customHeight="1">
      <c r="B5" s="106" t="str">
        <f>+"فیدر عمومی : "&amp;'[4]mojtasesa140112'!$L$32</f>
        <v>فیدر عمومی : 523</v>
      </c>
      <c r="C5" s="91" t="s">
        <v>5</v>
      </c>
      <c r="D5" s="39">
        <f>+'[4]mojtasesa140112'!$M$32+'[4]mojtasesa140112'!$L$32</f>
        <v>570</v>
      </c>
      <c r="E5" s="40" t="s">
        <v>6</v>
      </c>
      <c r="F5" s="8"/>
      <c r="G5" s="62"/>
    </row>
    <row r="6" spans="2:7" ht="24" customHeight="1">
      <c r="B6" s="41"/>
      <c r="C6" s="91" t="s">
        <v>7</v>
      </c>
      <c r="D6" s="42">
        <f>'[1]fvbs00 '!$M$14</f>
        <v>1038615</v>
      </c>
      <c r="E6" s="40" t="s">
        <v>26</v>
      </c>
      <c r="F6" s="8"/>
      <c r="G6" s="111"/>
    </row>
    <row r="7" spans="2:7" ht="24" customHeight="1">
      <c r="B7" s="135" t="str">
        <f>+"به تفکیک تعرفه: خانگی"&amp;'[1]fvbs00 '!$M$8&amp;"-عمومی"&amp;'[1]fvbs00 '!$M$9&amp;"-کشاورزی"&amp;'[1]fvbs00 '!$M$10&amp;"-صنعتی"&amp;'[1]fvbs00 '!$M$11&amp;"-تجاری"&amp;'[1]fvbs00 '!$M$12&amp;"-روشنایی معابر"&amp;'[1]fvbs00 '!$M$13</f>
        <v>به تفکیک تعرفه: خانگی847608-عمومی28856-کشاورزی29788-صنعتی6391-تجاری115015-روشنایی معابر10957</v>
      </c>
      <c r="C7" s="136"/>
      <c r="D7" s="136"/>
      <c r="E7" s="137"/>
      <c r="F7" s="8"/>
      <c r="G7" s="111"/>
    </row>
    <row r="8" spans="2:8" ht="22.5" customHeight="1">
      <c r="B8" s="37"/>
      <c r="C8" s="90" t="s">
        <v>8</v>
      </c>
      <c r="D8" s="39">
        <f>+'[4]mojtasesa140112'!$K$32+'[4]mojtasesa140112'!$J$32+'[4]mojtasesa140112'!$I$32</f>
        <v>25640.939300000005</v>
      </c>
      <c r="E8" s="36" t="s">
        <v>9</v>
      </c>
      <c r="F8" s="8"/>
      <c r="G8" s="111"/>
      <c r="H8" s="110"/>
    </row>
    <row r="9" spans="2:8" ht="22.5" customHeight="1">
      <c r="B9" s="37"/>
      <c r="C9" s="90" t="s">
        <v>8</v>
      </c>
      <c r="D9" s="39">
        <f>+'[4]mojtasesa140112'!$H$32+'[4]mojtasesa140112'!$G$32+'[4]mojtasesa140112'!$F$32+'[4]mojtasesa140112'!$E$32</f>
        <v>13201.620899999998</v>
      </c>
      <c r="E9" s="36" t="s">
        <v>10</v>
      </c>
      <c r="F9" s="8"/>
      <c r="G9" s="111"/>
      <c r="H9" s="110"/>
    </row>
    <row r="10" spans="2:9" ht="22.5" customHeight="1">
      <c r="B10" s="105" t="str">
        <f>+"با قدرت "&amp;'[4]mojtasesa140112'!$C$32+'[4]mojtasesa140112'!$A$32&amp;" KVA"</f>
        <v>با قدرت 5407514 KVA</v>
      </c>
      <c r="C10" s="90" t="s">
        <v>11</v>
      </c>
      <c r="D10" s="44">
        <f>'[4]mojtasesa140112'!$D$32+'[4]mojtasesa140112'!$B$32</f>
        <v>49058</v>
      </c>
      <c r="E10" s="36" t="s">
        <v>12</v>
      </c>
      <c r="F10" s="98"/>
      <c r="G10" s="111"/>
      <c r="H10" s="110"/>
      <c r="I10" s="62"/>
    </row>
    <row r="11" spans="2:9" ht="22.5" customHeight="1">
      <c r="B11" s="45"/>
      <c r="C11" s="90" t="s">
        <v>11</v>
      </c>
      <c r="D11" s="44">
        <f>'[4]lamp '!$B$31</f>
        <v>464668</v>
      </c>
      <c r="E11" s="40" t="s">
        <v>59</v>
      </c>
      <c r="F11" s="98"/>
      <c r="H11" s="110"/>
      <c r="I11" s="62"/>
    </row>
    <row r="12" spans="2:9" ht="22.5" customHeight="1">
      <c r="B12" s="93" t="s">
        <v>137</v>
      </c>
      <c r="C12" s="90" t="s">
        <v>27</v>
      </c>
      <c r="D12" s="44">
        <v>2090</v>
      </c>
      <c r="E12" s="36" t="s">
        <v>31</v>
      </c>
      <c r="H12" s="110"/>
      <c r="I12" s="62"/>
    </row>
    <row r="13" spans="2:9" ht="22.5" customHeight="1">
      <c r="B13" s="48"/>
      <c r="C13" s="90" t="s">
        <v>15</v>
      </c>
      <c r="D13" s="44">
        <f>2465+3+2</f>
        <v>2470</v>
      </c>
      <c r="E13" s="36" t="s">
        <v>16</v>
      </c>
      <c r="I13" s="62"/>
    </row>
    <row r="14" spans="2:9" ht="22.5" customHeight="1">
      <c r="B14" s="48"/>
      <c r="C14" s="90" t="s">
        <v>7</v>
      </c>
      <c r="D14" s="44">
        <f>'[2]فروش 2'!$A$95</f>
        <v>29934</v>
      </c>
      <c r="E14" s="36" t="s">
        <v>30</v>
      </c>
      <c r="I14" s="62"/>
    </row>
    <row r="15" spans="2:5" ht="22.5" customHeight="1">
      <c r="B15" s="37"/>
      <c r="C15" s="91" t="s">
        <v>17</v>
      </c>
      <c r="D15" s="44">
        <f>'[1]fvbs00 '!$L$14</f>
        <v>9161075197</v>
      </c>
      <c r="E15" s="49" t="s">
        <v>18</v>
      </c>
    </row>
    <row r="16" spans="2:7" ht="28.5" customHeight="1">
      <c r="B16" s="129" t="s">
        <v>131</v>
      </c>
      <c r="C16" s="130"/>
      <c r="D16" s="130"/>
      <c r="E16" s="131"/>
      <c r="G16" s="7">
        <f>40+5+39+9+5+2</f>
        <v>100</v>
      </c>
    </row>
    <row r="17" spans="2:5" ht="22.5" customHeight="1">
      <c r="B17" s="37"/>
      <c r="C17" s="91" t="s">
        <v>19</v>
      </c>
      <c r="D17" s="42">
        <f>'[1]fvbs00 '!$G$14</f>
        <v>8057899191801</v>
      </c>
      <c r="E17" s="49" t="s">
        <v>18</v>
      </c>
    </row>
    <row r="18" spans="2:7" ht="32.25" customHeight="1">
      <c r="B18" s="129" t="s">
        <v>138</v>
      </c>
      <c r="C18" s="132"/>
      <c r="D18" s="132"/>
      <c r="E18" s="133"/>
      <c r="G18" s="7">
        <f>37+7+13+14+29</f>
        <v>100</v>
      </c>
    </row>
    <row r="19" spans="2:5" ht="22.5" customHeight="1">
      <c r="B19" s="37"/>
      <c r="C19" s="91" t="s">
        <v>19</v>
      </c>
      <c r="D19" s="42">
        <f>'[1]fvbs00 '!$B$14</f>
        <v>8378263812766</v>
      </c>
      <c r="E19" s="40" t="s">
        <v>140</v>
      </c>
    </row>
    <row r="20" spans="2:8" ht="27.75" customHeight="1" thickBot="1">
      <c r="B20" s="113" t="str">
        <f>"زیر دیپلم"&amp;'[3]12'!$B$29&amp;"-دیپلم"&amp;'[3]12'!$C$29&amp;"-فوق دیپلم"&amp;'[3]12'!$D$29&amp;"-لیسانس"&amp;'[3]12'!$E$29&amp;"-فوق لیسانس"&amp;'[3]12'!$F$29&amp;"- دکتری"&amp;'[3]12'!$G$29</f>
        <v>زیر دیپلم19-دیپلم49-فوق دیپلم34-لیسانس271-فوق لیسانس215- دکتری1</v>
      </c>
      <c r="C20" s="102" t="s">
        <v>22</v>
      </c>
      <c r="D20" s="112">
        <f>+'[3]12'!$H$29</f>
        <v>589</v>
      </c>
      <c r="E20" s="53" t="s">
        <v>23</v>
      </c>
      <c r="H20" s="100"/>
    </row>
    <row r="21" ht="19.5" customHeight="1" thickTop="1">
      <c r="D21" s="100"/>
    </row>
    <row r="22" ht="19.5">
      <c r="D22" s="99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5">
    <mergeCell ref="B1:E1"/>
    <mergeCell ref="B2:E2"/>
    <mergeCell ref="B7:E7"/>
    <mergeCell ref="B16:E16"/>
    <mergeCell ref="B18:E18"/>
  </mergeCells>
  <printOptions/>
  <pageMargins left="0.35433070866141736" right="0.35433070866141736" top="0.1968503937007874" bottom="0.3937007874015748" header="0.11811023622047245" footer="0.31496062992125984"/>
  <pageSetup horizontalDpi="600" verticalDpi="600" orientation="landscape" paperSize="9" r:id="rId1"/>
  <headerFooter alignWithMargins="0">
    <oddFooter>&amp;L&amp;F - &amp;A&amp;C&amp;"Traditional Arabic,Bold"&amp;12معاونت برنامه ريزي  - واحد آمار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2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.421875" style="9" customWidth="1"/>
    <col min="2" max="2" width="50.8515625" style="9" customWidth="1"/>
    <col min="3" max="3" width="17.57421875" style="9" customWidth="1"/>
    <col min="4" max="4" width="26.7109375" style="9" customWidth="1"/>
    <col min="5" max="5" width="45.421875" style="9" customWidth="1"/>
    <col min="6" max="6" width="9.140625" style="9" customWidth="1"/>
    <col min="7" max="7" width="10.8515625" style="9" customWidth="1"/>
    <col min="8" max="16384" width="9.140625" style="9" customWidth="1"/>
  </cols>
  <sheetData>
    <row r="1" spans="2:5" ht="31.5" customHeight="1">
      <c r="B1" s="115" t="s">
        <v>24</v>
      </c>
      <c r="C1" s="115"/>
      <c r="D1" s="115"/>
      <c r="E1" s="115"/>
    </row>
    <row r="2" spans="2:5" ht="27" customHeight="1" thickBot="1">
      <c r="B2" s="116" t="s">
        <v>37</v>
      </c>
      <c r="C2" s="116"/>
      <c r="D2" s="116"/>
      <c r="E2" s="116"/>
    </row>
    <row r="3" spans="2:5" ht="28.5" customHeight="1" thickTop="1">
      <c r="B3" s="10" t="s">
        <v>0</v>
      </c>
      <c r="C3" s="11" t="s">
        <v>1</v>
      </c>
      <c r="D3" s="11" t="s">
        <v>2</v>
      </c>
      <c r="E3" s="12" t="s">
        <v>3</v>
      </c>
    </row>
    <row r="4" spans="2:5" ht="39" customHeight="1">
      <c r="B4" s="13" t="s">
        <v>34</v>
      </c>
      <c r="C4" s="14" t="s">
        <v>4</v>
      </c>
      <c r="D4" s="15">
        <v>103816.9</v>
      </c>
      <c r="E4" s="16" t="s">
        <v>25</v>
      </c>
    </row>
    <row r="5" spans="2:5" ht="24" customHeight="1">
      <c r="B5" s="17"/>
      <c r="C5" s="18" t="s">
        <v>5</v>
      </c>
      <c r="D5" s="15">
        <v>324</v>
      </c>
      <c r="E5" s="19" t="s">
        <v>6</v>
      </c>
    </row>
    <row r="6" spans="2:5" ht="24" customHeight="1">
      <c r="B6" s="20"/>
      <c r="C6" s="18" t="s">
        <v>7</v>
      </c>
      <c r="D6" s="21">
        <v>606992</v>
      </c>
      <c r="E6" s="19" t="s">
        <v>26</v>
      </c>
    </row>
    <row r="7" spans="2:5" ht="24" customHeight="1">
      <c r="B7" s="117" t="s">
        <v>35</v>
      </c>
      <c r="C7" s="118"/>
      <c r="D7" s="118"/>
      <c r="E7" s="119"/>
    </row>
    <row r="8" spans="2:5" ht="22.5" customHeight="1">
      <c r="B8" s="17"/>
      <c r="C8" s="14" t="s">
        <v>8</v>
      </c>
      <c r="D8" s="22">
        <v>18298</v>
      </c>
      <c r="E8" s="16" t="s">
        <v>9</v>
      </c>
    </row>
    <row r="9" spans="2:5" ht="22.5" customHeight="1">
      <c r="B9" s="17"/>
      <c r="C9" s="14" t="s">
        <v>8</v>
      </c>
      <c r="D9" s="22">
        <v>10337</v>
      </c>
      <c r="E9" s="16" t="s">
        <v>10</v>
      </c>
    </row>
    <row r="10" spans="2:7" ht="22.5" customHeight="1">
      <c r="B10" s="23" t="s">
        <v>36</v>
      </c>
      <c r="C10" s="14" t="s">
        <v>11</v>
      </c>
      <c r="D10" s="21">
        <v>23510</v>
      </c>
      <c r="E10" s="16" t="s">
        <v>12</v>
      </c>
      <c r="G10" s="24"/>
    </row>
    <row r="11" spans="2:5" ht="22.5" customHeight="1">
      <c r="B11" s="25"/>
      <c r="C11" s="14" t="s">
        <v>11</v>
      </c>
      <c r="D11" s="21">
        <v>153323</v>
      </c>
      <c r="E11" s="16" t="s">
        <v>13</v>
      </c>
    </row>
    <row r="12" spans="2:5" ht="22.5" customHeight="1">
      <c r="B12" s="26"/>
      <c r="C12" s="14" t="s">
        <v>14</v>
      </c>
      <c r="D12" s="21">
        <v>37135</v>
      </c>
      <c r="E12" s="16" t="s">
        <v>32</v>
      </c>
    </row>
    <row r="13" spans="2:5" ht="22.5" customHeight="1">
      <c r="B13" s="26"/>
      <c r="C13" s="14" t="s">
        <v>27</v>
      </c>
      <c r="D13" s="27">
        <v>1177.2</v>
      </c>
      <c r="E13" s="16" t="s">
        <v>31</v>
      </c>
    </row>
    <row r="14" spans="2:5" ht="22.5" customHeight="1">
      <c r="B14" s="26"/>
      <c r="C14" s="14" t="s">
        <v>27</v>
      </c>
      <c r="D14" s="27">
        <v>1177.2</v>
      </c>
      <c r="E14" s="16" t="s">
        <v>29</v>
      </c>
    </row>
    <row r="15" spans="2:5" ht="22.5" customHeight="1">
      <c r="B15" s="28"/>
      <c r="C15" s="14" t="s">
        <v>15</v>
      </c>
      <c r="D15" s="21">
        <f>2082+7</f>
        <v>2089</v>
      </c>
      <c r="E15" s="16" t="s">
        <v>16</v>
      </c>
    </row>
    <row r="16" spans="2:5" ht="22.5" customHeight="1">
      <c r="B16" s="28"/>
      <c r="C16" s="14" t="s">
        <v>7</v>
      </c>
      <c r="D16" s="21">
        <v>30861</v>
      </c>
      <c r="E16" s="16" t="s">
        <v>30</v>
      </c>
    </row>
    <row r="17" spans="2:5" ht="22.5" customHeight="1">
      <c r="B17" s="17"/>
      <c r="C17" s="18" t="s">
        <v>17</v>
      </c>
      <c r="D17" s="21">
        <v>5195806448</v>
      </c>
      <c r="E17" s="29" t="s">
        <v>18</v>
      </c>
    </row>
    <row r="18" spans="2:5" ht="22.5" customHeight="1">
      <c r="B18" s="17"/>
      <c r="C18" s="18" t="s">
        <v>19</v>
      </c>
      <c r="D18" s="21">
        <v>494771529200</v>
      </c>
      <c r="E18" s="29" t="s">
        <v>18</v>
      </c>
    </row>
    <row r="19" spans="2:5" ht="22.5" customHeight="1">
      <c r="B19" s="17"/>
      <c r="C19" s="18" t="s">
        <v>19</v>
      </c>
      <c r="D19" s="21">
        <v>432941906524</v>
      </c>
      <c r="E19" s="19" t="s">
        <v>20</v>
      </c>
    </row>
    <row r="20" spans="2:5" ht="19.5" customHeight="1">
      <c r="B20" s="17"/>
      <c r="C20" s="18" t="s">
        <v>21</v>
      </c>
      <c r="D20" s="30">
        <f>+D19/D18</f>
        <v>0.8750339924045897</v>
      </c>
      <c r="E20" s="16" t="s">
        <v>28</v>
      </c>
    </row>
    <row r="21" spans="2:5" ht="22.5" customHeight="1" thickBot="1">
      <c r="B21" s="31" t="s">
        <v>33</v>
      </c>
      <c r="C21" s="32" t="s">
        <v>22</v>
      </c>
      <c r="D21" s="33">
        <v>548</v>
      </c>
      <c r="E21" s="34" t="s">
        <v>23</v>
      </c>
    </row>
    <row r="22" spans="2:5" ht="28.5" customHeight="1" thickTop="1">
      <c r="B22" s="120"/>
      <c r="C22" s="120"/>
      <c r="D22" s="120"/>
      <c r="E22" s="120"/>
    </row>
  </sheetData>
  <sheetProtection/>
  <mergeCells count="4">
    <mergeCell ref="B1:E1"/>
    <mergeCell ref="B2:E2"/>
    <mergeCell ref="B7:E7"/>
    <mergeCell ref="B22:E22"/>
  </mergeCells>
  <printOptions/>
  <pageMargins left="0.35433070866141736" right="0.35433070866141736" top="0.1968503937007874" bottom="0.3937007874015748" header="0.11811023622047245" footer="0.31496062992125984"/>
  <pageSetup horizontalDpi="300" verticalDpi="300" orientation="landscape" paperSize="9" r:id="rId2"/>
  <headerFooter alignWithMargins="0">
    <oddFooter>&amp;L&amp;F - &amp;A&amp;C&amp;"DecoType Thuluth,Bold"&amp;12معاونت برنامه ريزي و مهندسي - دفتر فناوري اطلاعات و ارتباطات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1"/>
  <sheetViews>
    <sheetView zoomScale="75" zoomScaleNormal="75" zoomScalePageLayoutView="0" workbookViewId="0" topLeftCell="A1">
      <selection activeCell="G8" sqref="G8"/>
    </sheetView>
  </sheetViews>
  <sheetFormatPr defaultColWidth="9.140625" defaultRowHeight="12.75"/>
  <cols>
    <col min="1" max="1" width="2.421875" style="7" customWidth="1"/>
    <col min="2" max="2" width="50.8515625" style="7" customWidth="1"/>
    <col min="3" max="3" width="17.57421875" style="7" customWidth="1"/>
    <col min="4" max="4" width="26.7109375" style="7" customWidth="1"/>
    <col min="5" max="5" width="45.421875" style="7" customWidth="1"/>
    <col min="6" max="6" width="9.140625" style="7" customWidth="1"/>
    <col min="7" max="7" width="10.8515625" style="7" customWidth="1"/>
    <col min="8" max="16384" width="9.140625" style="7" customWidth="1"/>
  </cols>
  <sheetData>
    <row r="1" spans="2:5" ht="31.5" customHeight="1">
      <c r="B1" s="121" t="s">
        <v>24</v>
      </c>
      <c r="C1" s="121"/>
      <c r="D1" s="121"/>
      <c r="E1" s="121"/>
    </row>
    <row r="2" spans="2:5" ht="27" customHeight="1" thickBot="1">
      <c r="B2" s="122" t="s">
        <v>40</v>
      </c>
      <c r="C2" s="122"/>
      <c r="D2" s="122"/>
      <c r="E2" s="122"/>
    </row>
    <row r="3" spans="2:5" ht="28.5" customHeight="1" thickTop="1">
      <c r="B3" s="54" t="s">
        <v>0</v>
      </c>
      <c r="C3" s="55" t="s">
        <v>1</v>
      </c>
      <c r="D3" s="55" t="s">
        <v>2</v>
      </c>
      <c r="E3" s="56" t="s">
        <v>3</v>
      </c>
    </row>
    <row r="4" spans="2:5" ht="51" customHeight="1">
      <c r="B4" s="58" t="s">
        <v>34</v>
      </c>
      <c r="C4" s="35" t="s">
        <v>4</v>
      </c>
      <c r="D4" s="39">
        <v>103816.9</v>
      </c>
      <c r="E4" s="36" t="s">
        <v>25</v>
      </c>
    </row>
    <row r="5" spans="2:5" ht="24" customHeight="1">
      <c r="B5" s="37"/>
      <c r="C5" s="38" t="s">
        <v>5</v>
      </c>
      <c r="D5" s="39">
        <v>338</v>
      </c>
      <c r="E5" s="40" t="s">
        <v>6</v>
      </c>
    </row>
    <row r="6" spans="2:5" ht="24" customHeight="1">
      <c r="B6" s="41"/>
      <c r="C6" s="38" t="s">
        <v>7</v>
      </c>
      <c r="D6" s="42">
        <v>647548</v>
      </c>
      <c r="E6" s="40" t="s">
        <v>26</v>
      </c>
    </row>
    <row r="7" spans="2:5" ht="24" customHeight="1">
      <c r="B7" s="123" t="s">
        <v>41</v>
      </c>
      <c r="C7" s="124"/>
      <c r="D7" s="124"/>
      <c r="E7" s="125"/>
    </row>
    <row r="8" spans="2:7" ht="22.5" customHeight="1">
      <c r="B8" s="37"/>
      <c r="C8" s="35" t="s">
        <v>8</v>
      </c>
      <c r="D8" s="39">
        <v>19153</v>
      </c>
      <c r="E8" s="36" t="s">
        <v>9</v>
      </c>
      <c r="G8" s="62"/>
    </row>
    <row r="9" spans="2:5" ht="22.5" customHeight="1">
      <c r="B9" s="37"/>
      <c r="C9" s="35" t="s">
        <v>8</v>
      </c>
      <c r="D9" s="39">
        <v>11057</v>
      </c>
      <c r="E9" s="36" t="s">
        <v>10</v>
      </c>
    </row>
    <row r="10" spans="2:7" ht="22.5" customHeight="1">
      <c r="B10" s="43" t="s">
        <v>45</v>
      </c>
      <c r="C10" s="35" t="s">
        <v>11</v>
      </c>
      <c r="D10" s="44">
        <v>25556</v>
      </c>
      <c r="E10" s="36" t="s">
        <v>12</v>
      </c>
      <c r="G10" s="8"/>
    </row>
    <row r="11" spans="2:5" ht="22.5" customHeight="1">
      <c r="B11" s="45"/>
      <c r="C11" s="35" t="s">
        <v>11</v>
      </c>
      <c r="D11" s="44">
        <v>89217</v>
      </c>
      <c r="E11" s="59" t="s">
        <v>38</v>
      </c>
    </row>
    <row r="12" spans="2:5" ht="22.5" customHeight="1">
      <c r="B12" s="46"/>
      <c r="C12" s="35" t="s">
        <v>14</v>
      </c>
      <c r="D12" s="44">
        <v>149410</v>
      </c>
      <c r="E12" s="47" t="s">
        <v>39</v>
      </c>
    </row>
    <row r="13" spans="2:5" ht="22.5" customHeight="1">
      <c r="B13" s="46"/>
      <c r="C13" s="35" t="s">
        <v>27</v>
      </c>
      <c r="D13" s="44">
        <v>1100</v>
      </c>
      <c r="E13" s="36" t="s">
        <v>31</v>
      </c>
    </row>
    <row r="14" spans="2:5" ht="22.5" customHeight="1">
      <c r="B14" s="46"/>
      <c r="C14" s="35" t="s">
        <v>27</v>
      </c>
      <c r="D14" s="44">
        <v>1072</v>
      </c>
      <c r="E14" s="36" t="s">
        <v>29</v>
      </c>
    </row>
    <row r="15" spans="2:5" ht="22.5" customHeight="1">
      <c r="B15" s="48"/>
      <c r="C15" s="35" t="s">
        <v>15</v>
      </c>
      <c r="D15" s="44">
        <v>2164</v>
      </c>
      <c r="E15" s="36" t="s">
        <v>16</v>
      </c>
    </row>
    <row r="16" spans="2:5" ht="22.5" customHeight="1">
      <c r="B16" s="48"/>
      <c r="C16" s="35" t="s">
        <v>7</v>
      </c>
      <c r="D16" s="44">
        <v>33628</v>
      </c>
      <c r="E16" s="36" t="s">
        <v>30</v>
      </c>
    </row>
    <row r="17" spans="2:5" ht="22.5" customHeight="1">
      <c r="B17" s="37"/>
      <c r="C17" s="38" t="s">
        <v>17</v>
      </c>
      <c r="D17" s="42">
        <v>5097574194</v>
      </c>
      <c r="E17" s="49" t="s">
        <v>18</v>
      </c>
    </row>
    <row r="18" spans="2:5" ht="22.5" customHeight="1">
      <c r="B18" s="37"/>
      <c r="C18" s="38" t="s">
        <v>19</v>
      </c>
      <c r="D18" s="42">
        <v>499819053060</v>
      </c>
      <c r="E18" s="49" t="s">
        <v>18</v>
      </c>
    </row>
    <row r="19" spans="2:5" ht="22.5" customHeight="1">
      <c r="B19" s="37"/>
      <c r="C19" s="38" t="s">
        <v>19</v>
      </c>
      <c r="D19" s="42">
        <v>492279760857</v>
      </c>
      <c r="E19" s="40" t="s">
        <v>20</v>
      </c>
    </row>
    <row r="20" spans="2:5" ht="19.5" customHeight="1">
      <c r="B20" s="37"/>
      <c r="C20" s="38" t="s">
        <v>21</v>
      </c>
      <c r="D20" s="60">
        <v>0.9849159567710698</v>
      </c>
      <c r="E20" s="36" t="s">
        <v>28</v>
      </c>
    </row>
    <row r="21" spans="2:5" ht="22.5" customHeight="1" thickBot="1">
      <c r="B21" s="61" t="s">
        <v>42</v>
      </c>
      <c r="C21" s="51" t="s">
        <v>22</v>
      </c>
      <c r="D21" s="52">
        <v>506</v>
      </c>
      <c r="E21" s="53" t="s">
        <v>23</v>
      </c>
    </row>
    <row r="22" ht="19.5" customHeight="1" thickTop="1"/>
  </sheetData>
  <sheetProtection/>
  <mergeCells count="3">
    <mergeCell ref="B1:E1"/>
    <mergeCell ref="B2:E2"/>
    <mergeCell ref="B7:E7"/>
  </mergeCells>
  <printOptions/>
  <pageMargins left="0.35433070866141736" right="0.35433070866141736" top="0.1968503937007874" bottom="0.3937007874015748" header="0.11811023622047245" footer="0.31496062992125984"/>
  <pageSetup horizontalDpi="300" verticalDpi="300" orientation="landscape" paperSize="9" r:id="rId1"/>
  <headerFooter alignWithMargins="0">
    <oddFooter>&amp;L&amp;F - &amp;A&amp;C&amp;"Traditional Arabic,Bold"&amp;12معاونت برنامه ريزي و مهندسي - دفتر فناوري اطلاعات و ارتباطات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21"/>
  <sheetViews>
    <sheetView zoomScale="75" zoomScaleNormal="75" zoomScalePageLayoutView="0" workbookViewId="0" topLeftCell="A1">
      <selection activeCell="D15" sqref="D15"/>
    </sheetView>
  </sheetViews>
  <sheetFormatPr defaultColWidth="9.140625" defaultRowHeight="12.75"/>
  <cols>
    <col min="1" max="1" width="2.421875" style="7" customWidth="1"/>
    <col min="2" max="2" width="50.8515625" style="7" customWidth="1"/>
    <col min="3" max="3" width="17.57421875" style="7" customWidth="1"/>
    <col min="4" max="4" width="26.7109375" style="7" customWidth="1"/>
    <col min="5" max="5" width="45.421875" style="7" customWidth="1"/>
    <col min="6" max="6" width="9.140625" style="7" customWidth="1"/>
    <col min="7" max="7" width="10.8515625" style="7" customWidth="1"/>
    <col min="8" max="16384" width="9.140625" style="7" customWidth="1"/>
  </cols>
  <sheetData>
    <row r="1" spans="2:5" ht="31.5" customHeight="1">
      <c r="B1" s="121" t="s">
        <v>24</v>
      </c>
      <c r="C1" s="121"/>
      <c r="D1" s="121"/>
      <c r="E1" s="121"/>
    </row>
    <row r="2" spans="2:5" ht="27" customHeight="1" thickBot="1">
      <c r="B2" s="122" t="s">
        <v>43</v>
      </c>
      <c r="C2" s="122"/>
      <c r="D2" s="122"/>
      <c r="E2" s="122"/>
    </row>
    <row r="3" spans="2:5" ht="28.5" customHeight="1" thickTop="1">
      <c r="B3" s="54" t="s">
        <v>0</v>
      </c>
      <c r="C3" s="55" t="s">
        <v>1</v>
      </c>
      <c r="D3" s="55" t="s">
        <v>2</v>
      </c>
      <c r="E3" s="56" t="s">
        <v>3</v>
      </c>
    </row>
    <row r="4" spans="2:5" ht="71.25" customHeight="1">
      <c r="B4" s="72" t="s">
        <v>34</v>
      </c>
      <c r="C4" s="63" t="s">
        <v>4</v>
      </c>
      <c r="D4" s="39">
        <v>103816.9</v>
      </c>
      <c r="E4" s="76" t="s">
        <v>25</v>
      </c>
    </row>
    <row r="5" spans="2:5" ht="24" customHeight="1">
      <c r="B5" s="37"/>
      <c r="C5" s="64" t="s">
        <v>5</v>
      </c>
      <c r="D5" s="39">
        <v>349</v>
      </c>
      <c r="E5" s="77" t="s">
        <v>6</v>
      </c>
    </row>
    <row r="6" spans="2:5" ht="24" customHeight="1">
      <c r="B6" s="41"/>
      <c r="C6" s="64" t="s">
        <v>7</v>
      </c>
      <c r="D6" s="42">
        <v>688175</v>
      </c>
      <c r="E6" s="77" t="s">
        <v>26</v>
      </c>
    </row>
    <row r="7" spans="2:5" ht="24" customHeight="1">
      <c r="B7" s="126" t="s">
        <v>44</v>
      </c>
      <c r="C7" s="127"/>
      <c r="D7" s="127"/>
      <c r="E7" s="128"/>
    </row>
    <row r="8" spans="2:5" ht="22.5" customHeight="1">
      <c r="B8" s="37"/>
      <c r="C8" s="63" t="s">
        <v>8</v>
      </c>
      <c r="D8" s="39">
        <v>19403</v>
      </c>
      <c r="E8" s="76" t="s">
        <v>9</v>
      </c>
    </row>
    <row r="9" spans="2:5" ht="22.5" customHeight="1">
      <c r="B9" s="37"/>
      <c r="C9" s="63" t="s">
        <v>8</v>
      </c>
      <c r="D9" s="39">
        <v>10545</v>
      </c>
      <c r="E9" s="76" t="s">
        <v>10</v>
      </c>
    </row>
    <row r="10" spans="2:7" ht="22.5" customHeight="1">
      <c r="B10" s="66" t="s">
        <v>52</v>
      </c>
      <c r="C10" s="63" t="s">
        <v>11</v>
      </c>
      <c r="D10" s="44">
        <v>26341</v>
      </c>
      <c r="E10" s="76" t="s">
        <v>12</v>
      </c>
      <c r="G10" s="8"/>
    </row>
    <row r="11" spans="2:5" ht="22.5" customHeight="1">
      <c r="B11" s="67"/>
      <c r="C11" s="63" t="s">
        <v>11</v>
      </c>
      <c r="D11" s="44">
        <v>80573</v>
      </c>
      <c r="E11" s="78" t="s">
        <v>38</v>
      </c>
    </row>
    <row r="12" spans="2:5" ht="22.5" customHeight="1">
      <c r="B12" s="68"/>
      <c r="C12" s="63" t="s">
        <v>14</v>
      </c>
      <c r="D12" s="44">
        <v>172305</v>
      </c>
      <c r="E12" s="79" t="s">
        <v>39</v>
      </c>
    </row>
    <row r="13" spans="2:5" ht="22.5" customHeight="1">
      <c r="B13" s="68"/>
      <c r="C13" s="63" t="s">
        <v>27</v>
      </c>
      <c r="D13" s="44">
        <v>1102</v>
      </c>
      <c r="E13" s="76" t="s">
        <v>31</v>
      </c>
    </row>
    <row r="14" spans="2:5" ht="22.5" customHeight="1">
      <c r="B14" s="68"/>
      <c r="C14" s="63" t="s">
        <v>27</v>
      </c>
      <c r="D14" s="44">
        <v>1051</v>
      </c>
      <c r="E14" s="76" t="s">
        <v>29</v>
      </c>
    </row>
    <row r="15" spans="2:5" ht="22.5" customHeight="1">
      <c r="B15" s="69"/>
      <c r="C15" s="63" t="s">
        <v>15</v>
      </c>
      <c r="D15" s="44">
        <v>2199</v>
      </c>
      <c r="E15" s="76" t="s">
        <v>16</v>
      </c>
    </row>
    <row r="16" spans="2:5" ht="22.5" customHeight="1">
      <c r="B16" s="69"/>
      <c r="C16" s="63" t="s">
        <v>7</v>
      </c>
      <c r="D16" s="44">
        <v>46118</v>
      </c>
      <c r="E16" s="76" t="s">
        <v>30</v>
      </c>
    </row>
    <row r="17" spans="2:5" ht="22.5" customHeight="1">
      <c r="B17" s="70"/>
      <c r="C17" s="64" t="s">
        <v>17</v>
      </c>
      <c r="D17" s="42">
        <v>5383553090</v>
      </c>
      <c r="E17" s="80" t="s">
        <v>18</v>
      </c>
    </row>
    <row r="18" spans="2:5" ht="22.5" customHeight="1">
      <c r="B18" s="70"/>
      <c r="C18" s="64" t="s">
        <v>19</v>
      </c>
      <c r="D18" s="42">
        <v>649221156114</v>
      </c>
      <c r="E18" s="80" t="s">
        <v>18</v>
      </c>
    </row>
    <row r="19" spans="2:5" ht="22.5" customHeight="1">
      <c r="B19" s="70"/>
      <c r="C19" s="64" t="s">
        <v>19</v>
      </c>
      <c r="D19" s="42">
        <v>559065761212</v>
      </c>
      <c r="E19" s="77" t="s">
        <v>20</v>
      </c>
    </row>
    <row r="20" spans="2:5" ht="19.5" customHeight="1">
      <c r="B20" s="70"/>
      <c r="C20" s="64" t="s">
        <v>21</v>
      </c>
      <c r="D20" s="50">
        <v>0.8611329990512984</v>
      </c>
      <c r="E20" s="76" t="s">
        <v>28</v>
      </c>
    </row>
    <row r="21" spans="2:5" ht="22.5" customHeight="1" thickBot="1">
      <c r="B21" s="71" t="s">
        <v>47</v>
      </c>
      <c r="C21" s="65" t="s">
        <v>22</v>
      </c>
      <c r="D21" s="52">
        <v>457</v>
      </c>
      <c r="E21" s="81" t="s">
        <v>23</v>
      </c>
    </row>
    <row r="22" ht="19.5" customHeight="1" thickTop="1"/>
  </sheetData>
  <sheetProtection/>
  <mergeCells count="3">
    <mergeCell ref="B1:E1"/>
    <mergeCell ref="B2:E2"/>
    <mergeCell ref="B7:E7"/>
  </mergeCells>
  <printOptions/>
  <pageMargins left="0.35433070866141736" right="0.35433070866141736" top="0.1968503937007874" bottom="0.3937007874015748" header="0.11811023622047245" footer="0.31496062992125984"/>
  <pageSetup horizontalDpi="300" verticalDpi="300" orientation="landscape" paperSize="9" r:id="rId1"/>
  <headerFooter alignWithMargins="0">
    <oddFooter>&amp;L&amp;F - &amp;A&amp;C&amp;"Traditional Arabic,Bold"&amp;12معاونت برنامه ريزي و مهندسي - دفتر فناوري اطلاعات و ارتباطات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2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421875" style="7" customWidth="1"/>
    <col min="2" max="2" width="50.8515625" style="7" customWidth="1"/>
    <col min="3" max="3" width="17.57421875" style="7" customWidth="1"/>
    <col min="4" max="4" width="26.7109375" style="7" customWidth="1"/>
    <col min="5" max="5" width="45.421875" style="7" customWidth="1"/>
    <col min="6" max="6" width="9.140625" style="7" customWidth="1"/>
    <col min="7" max="7" width="10.8515625" style="7" customWidth="1"/>
    <col min="8" max="16384" width="9.140625" style="7" customWidth="1"/>
  </cols>
  <sheetData>
    <row r="1" spans="2:5" ht="31.5" customHeight="1">
      <c r="B1" s="121" t="s">
        <v>24</v>
      </c>
      <c r="C1" s="121"/>
      <c r="D1" s="121"/>
      <c r="E1" s="121"/>
    </row>
    <row r="2" spans="2:5" ht="27" customHeight="1" thickBot="1">
      <c r="B2" s="122" t="s">
        <v>48</v>
      </c>
      <c r="C2" s="122"/>
      <c r="D2" s="122"/>
      <c r="E2" s="122"/>
    </row>
    <row r="3" spans="2:5" ht="28.5" customHeight="1" thickTop="1">
      <c r="B3" s="73" t="s">
        <v>0</v>
      </c>
      <c r="C3" s="74" t="s">
        <v>1</v>
      </c>
      <c r="D3" s="74" t="s">
        <v>2</v>
      </c>
      <c r="E3" s="75" t="s">
        <v>3</v>
      </c>
    </row>
    <row r="4" spans="2:5" ht="71.25" customHeight="1">
      <c r="B4" s="72" t="s">
        <v>46</v>
      </c>
      <c r="C4" s="82" t="s">
        <v>4</v>
      </c>
      <c r="D4" s="39">
        <v>103816.9</v>
      </c>
      <c r="E4" s="36" t="s">
        <v>25</v>
      </c>
    </row>
    <row r="5" spans="2:5" ht="24" customHeight="1">
      <c r="B5" s="37"/>
      <c r="C5" s="83" t="s">
        <v>5</v>
      </c>
      <c r="D5" s="39">
        <v>370</v>
      </c>
      <c r="E5" s="40" t="s">
        <v>6</v>
      </c>
    </row>
    <row r="6" spans="2:5" ht="24" customHeight="1">
      <c r="B6" s="41"/>
      <c r="C6" s="83" t="s">
        <v>7</v>
      </c>
      <c r="D6" s="42">
        <v>733321</v>
      </c>
      <c r="E6" s="40" t="s">
        <v>26</v>
      </c>
    </row>
    <row r="7" spans="2:5" ht="24" customHeight="1">
      <c r="B7" s="129" t="s">
        <v>49</v>
      </c>
      <c r="C7" s="130"/>
      <c r="D7" s="130"/>
      <c r="E7" s="131"/>
    </row>
    <row r="8" spans="2:5" ht="22.5" customHeight="1">
      <c r="B8" s="70"/>
      <c r="C8" s="82" t="s">
        <v>8</v>
      </c>
      <c r="D8" s="39">
        <v>19787.984</v>
      </c>
      <c r="E8" s="36" t="s">
        <v>9</v>
      </c>
    </row>
    <row r="9" spans="2:5" ht="22.5" customHeight="1">
      <c r="B9" s="70"/>
      <c r="C9" s="82" t="s">
        <v>8</v>
      </c>
      <c r="D9" s="39">
        <v>10737.322</v>
      </c>
      <c r="E9" s="36" t="s">
        <v>10</v>
      </c>
    </row>
    <row r="10" spans="2:7" ht="22.5" customHeight="1">
      <c r="B10" s="85" t="s">
        <v>50</v>
      </c>
      <c r="C10" s="82" t="s">
        <v>11</v>
      </c>
      <c r="D10" s="44">
        <v>27726</v>
      </c>
      <c r="E10" s="36" t="s">
        <v>12</v>
      </c>
      <c r="G10" s="8"/>
    </row>
    <row r="11" spans="2:5" ht="22.5" customHeight="1">
      <c r="B11" s="67"/>
      <c r="C11" s="82" t="s">
        <v>11</v>
      </c>
      <c r="D11" s="44">
        <v>74463</v>
      </c>
      <c r="E11" s="47" t="s">
        <v>38</v>
      </c>
    </row>
    <row r="12" spans="2:5" ht="22.5" customHeight="1">
      <c r="B12" s="68"/>
      <c r="C12" s="82" t="s">
        <v>14</v>
      </c>
      <c r="D12" s="44">
        <v>196587</v>
      </c>
      <c r="E12" s="57" t="s">
        <v>39</v>
      </c>
    </row>
    <row r="13" spans="2:5" ht="22.5" customHeight="1">
      <c r="B13" s="68"/>
      <c r="C13" s="82" t="s">
        <v>27</v>
      </c>
      <c r="D13" s="44">
        <v>1124</v>
      </c>
      <c r="E13" s="36" t="s">
        <v>31</v>
      </c>
    </row>
    <row r="14" spans="2:5" ht="22.5" customHeight="1">
      <c r="B14" s="68"/>
      <c r="C14" s="82" t="s">
        <v>27</v>
      </c>
      <c r="D14" s="44">
        <v>1084</v>
      </c>
      <c r="E14" s="36" t="s">
        <v>29</v>
      </c>
    </row>
    <row r="15" spans="2:5" ht="22.5" customHeight="1">
      <c r="B15" s="69"/>
      <c r="C15" s="82" t="s">
        <v>15</v>
      </c>
      <c r="D15" s="44">
        <v>2223</v>
      </c>
      <c r="E15" s="36" t="s">
        <v>16</v>
      </c>
    </row>
    <row r="16" spans="2:5" ht="22.5" customHeight="1">
      <c r="B16" s="69"/>
      <c r="C16" s="82" t="s">
        <v>7</v>
      </c>
      <c r="D16" s="44">
        <v>40020</v>
      </c>
      <c r="E16" s="36" t="s">
        <v>30</v>
      </c>
    </row>
    <row r="17" spans="2:5" ht="22.5" customHeight="1">
      <c r="B17" s="70"/>
      <c r="C17" s="83" t="s">
        <v>17</v>
      </c>
      <c r="D17" s="42">
        <v>5288158358</v>
      </c>
      <c r="E17" s="49" t="s">
        <v>18</v>
      </c>
    </row>
    <row r="18" spans="2:5" ht="22.5" customHeight="1">
      <c r="B18" s="70"/>
      <c r="C18" s="83" t="s">
        <v>19</v>
      </c>
      <c r="D18" s="42">
        <v>1333020231018</v>
      </c>
      <c r="E18" s="49" t="s">
        <v>18</v>
      </c>
    </row>
    <row r="19" spans="2:5" ht="22.5" customHeight="1">
      <c r="B19" s="70"/>
      <c r="C19" s="83" t="s">
        <v>19</v>
      </c>
      <c r="D19" s="42">
        <v>1267063754538</v>
      </c>
      <c r="E19" s="40" t="s">
        <v>20</v>
      </c>
    </row>
    <row r="20" spans="2:5" ht="19.5" customHeight="1">
      <c r="B20" s="70"/>
      <c r="C20" s="83" t="s">
        <v>21</v>
      </c>
      <c r="D20" s="50">
        <v>0.9505210236534591</v>
      </c>
      <c r="E20" s="36" t="s">
        <v>28</v>
      </c>
    </row>
    <row r="21" spans="2:5" ht="22.5" customHeight="1" thickBot="1">
      <c r="B21" s="71" t="s">
        <v>51</v>
      </c>
      <c r="C21" s="84" t="s">
        <v>22</v>
      </c>
      <c r="D21" s="52">
        <v>420</v>
      </c>
      <c r="E21" s="53" t="s">
        <v>23</v>
      </c>
    </row>
    <row r="22" ht="19.5" customHeight="1" thickTop="1"/>
  </sheetData>
  <sheetProtection/>
  <mergeCells count="3">
    <mergeCell ref="B1:E1"/>
    <mergeCell ref="B2:E2"/>
    <mergeCell ref="B7:E7"/>
  </mergeCells>
  <printOptions/>
  <pageMargins left="0.35433070866141736" right="0.35433070866141736" top="0.1968503937007874" bottom="0.3937007874015748" header="0.11811023622047245" footer="0.31496062992125984"/>
  <pageSetup horizontalDpi="300" verticalDpi="300" orientation="landscape" paperSize="9" r:id="rId1"/>
  <headerFooter alignWithMargins="0">
    <oddFooter>&amp;L&amp;F - &amp;A&amp;C&amp;"Traditional Arabic,Bold"&amp;12معاونت برنامه ريزي و مهندسي - دفتر فناوري اطلاعات و ارتباطات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G2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421875" style="7" customWidth="1"/>
    <col min="2" max="2" width="50.8515625" style="7" customWidth="1"/>
    <col min="3" max="3" width="17.57421875" style="7" customWidth="1"/>
    <col min="4" max="4" width="26.7109375" style="7" customWidth="1"/>
    <col min="5" max="5" width="45.421875" style="7" customWidth="1"/>
    <col min="6" max="6" width="9.140625" style="7" customWidth="1"/>
    <col min="7" max="7" width="10.8515625" style="7" customWidth="1"/>
    <col min="8" max="16384" width="9.140625" style="7" customWidth="1"/>
  </cols>
  <sheetData>
    <row r="1" spans="2:5" ht="31.5" customHeight="1">
      <c r="B1" s="121" t="s">
        <v>24</v>
      </c>
      <c r="C1" s="121"/>
      <c r="D1" s="121"/>
      <c r="E1" s="121"/>
    </row>
    <row r="2" spans="2:5" ht="27" customHeight="1" thickBot="1">
      <c r="B2" s="122" t="s">
        <v>54</v>
      </c>
      <c r="C2" s="122"/>
      <c r="D2" s="122"/>
      <c r="E2" s="122"/>
    </row>
    <row r="3" spans="2:5" ht="28.5" customHeight="1" thickTop="1">
      <c r="B3" s="73" t="s">
        <v>0</v>
      </c>
      <c r="C3" s="74" t="s">
        <v>1</v>
      </c>
      <c r="D3" s="74" t="s">
        <v>2</v>
      </c>
      <c r="E3" s="75" t="s">
        <v>3</v>
      </c>
    </row>
    <row r="4" spans="2:5" ht="71.25" customHeight="1">
      <c r="B4" s="89" t="s">
        <v>46</v>
      </c>
      <c r="C4" s="82" t="s">
        <v>4</v>
      </c>
      <c r="D4" s="39">
        <v>103816.9</v>
      </c>
      <c r="E4" s="36" t="s">
        <v>25</v>
      </c>
    </row>
    <row r="5" spans="2:5" ht="24" customHeight="1">
      <c r="B5" s="37"/>
      <c r="C5" s="83" t="s">
        <v>5</v>
      </c>
      <c r="D5" s="39">
        <v>380</v>
      </c>
      <c r="E5" s="40" t="s">
        <v>6</v>
      </c>
    </row>
    <row r="6" spans="2:5" ht="24" customHeight="1">
      <c r="B6" s="41"/>
      <c r="C6" s="83" t="s">
        <v>7</v>
      </c>
      <c r="D6" s="42">
        <v>779764</v>
      </c>
      <c r="E6" s="40" t="s">
        <v>26</v>
      </c>
    </row>
    <row r="7" spans="2:5" ht="24" customHeight="1">
      <c r="B7" s="129" t="s">
        <v>55</v>
      </c>
      <c r="C7" s="130"/>
      <c r="D7" s="130"/>
      <c r="E7" s="131"/>
    </row>
    <row r="8" spans="2:5" ht="22.5" customHeight="1">
      <c r="B8" s="70"/>
      <c r="C8" s="82" t="s">
        <v>8</v>
      </c>
      <c r="D8" s="39">
        <v>20757.763000000006</v>
      </c>
      <c r="E8" s="36" t="s">
        <v>9</v>
      </c>
    </row>
    <row r="9" spans="2:5" ht="22.5" customHeight="1">
      <c r="B9" s="70"/>
      <c r="C9" s="82" t="s">
        <v>8</v>
      </c>
      <c r="D9" s="39">
        <v>11009.1733361</v>
      </c>
      <c r="E9" s="36" t="s">
        <v>10</v>
      </c>
    </row>
    <row r="10" spans="2:7" ht="22.5" customHeight="1">
      <c r="B10" s="85" t="s">
        <v>57</v>
      </c>
      <c r="C10" s="82" t="s">
        <v>11</v>
      </c>
      <c r="D10" s="44">
        <v>29771</v>
      </c>
      <c r="E10" s="36" t="s">
        <v>12</v>
      </c>
      <c r="G10" s="8"/>
    </row>
    <row r="11" spans="2:5" ht="22.5" customHeight="1">
      <c r="B11" s="67"/>
      <c r="C11" s="82" t="s">
        <v>11</v>
      </c>
      <c r="D11" s="44">
        <v>75765</v>
      </c>
      <c r="E11" s="47" t="s">
        <v>38</v>
      </c>
    </row>
    <row r="12" spans="2:5" ht="22.5" customHeight="1">
      <c r="B12" s="68"/>
      <c r="C12" s="82" t="s">
        <v>14</v>
      </c>
      <c r="D12" s="44">
        <v>231575</v>
      </c>
      <c r="E12" s="57" t="s">
        <v>39</v>
      </c>
    </row>
    <row r="13" spans="2:5" ht="22.5" customHeight="1">
      <c r="B13" s="68"/>
      <c r="C13" s="82" t="s">
        <v>27</v>
      </c>
      <c r="D13" s="44">
        <v>1191</v>
      </c>
      <c r="E13" s="36" t="s">
        <v>31</v>
      </c>
    </row>
    <row r="14" spans="2:5" ht="22.5" customHeight="1">
      <c r="B14" s="68"/>
      <c r="C14" s="82" t="s">
        <v>27</v>
      </c>
      <c r="D14" s="44">
        <v>1183</v>
      </c>
      <c r="E14" s="36" t="s">
        <v>29</v>
      </c>
    </row>
    <row r="15" spans="2:5" ht="22.5" customHeight="1">
      <c r="B15" s="69"/>
      <c r="C15" s="82" t="s">
        <v>15</v>
      </c>
      <c r="D15" s="44">
        <v>2238</v>
      </c>
      <c r="E15" s="36" t="s">
        <v>16</v>
      </c>
    </row>
    <row r="16" spans="2:5" ht="22.5" customHeight="1">
      <c r="B16" s="69"/>
      <c r="C16" s="82" t="s">
        <v>7</v>
      </c>
      <c r="D16" s="44">
        <v>42220</v>
      </c>
      <c r="E16" s="36" t="s">
        <v>30</v>
      </c>
    </row>
    <row r="17" spans="2:5" ht="22.5" customHeight="1">
      <c r="B17" s="70"/>
      <c r="C17" s="83" t="s">
        <v>17</v>
      </c>
      <c r="D17" s="42">
        <v>5654284118</v>
      </c>
      <c r="E17" s="49" t="s">
        <v>18</v>
      </c>
    </row>
    <row r="18" spans="2:5" ht="22.5" customHeight="1">
      <c r="B18" s="70"/>
      <c r="C18" s="83" t="s">
        <v>19</v>
      </c>
      <c r="D18" s="42">
        <v>1421733639482</v>
      </c>
      <c r="E18" s="49" t="s">
        <v>18</v>
      </c>
    </row>
    <row r="19" spans="2:5" ht="22.5" customHeight="1">
      <c r="B19" s="70"/>
      <c r="C19" s="83" t="s">
        <v>19</v>
      </c>
      <c r="D19" s="42">
        <v>1372007533780</v>
      </c>
      <c r="E19" s="40" t="s">
        <v>20</v>
      </c>
    </row>
    <row r="20" spans="2:5" ht="19.5" customHeight="1">
      <c r="B20" s="70"/>
      <c r="C20" s="83" t="s">
        <v>21</v>
      </c>
      <c r="D20" s="50">
        <v>0.9650243165659937</v>
      </c>
      <c r="E20" s="36" t="s">
        <v>28</v>
      </c>
    </row>
    <row r="21" spans="2:5" ht="22.5" customHeight="1" thickBot="1">
      <c r="B21" s="71" t="s">
        <v>53</v>
      </c>
      <c r="C21" s="84" t="s">
        <v>22</v>
      </c>
      <c r="D21" s="52">
        <v>354</v>
      </c>
      <c r="E21" s="53" t="s">
        <v>23</v>
      </c>
    </row>
    <row r="22" ht="19.5" customHeight="1" thickTop="1"/>
  </sheetData>
  <sheetProtection/>
  <mergeCells count="3">
    <mergeCell ref="B1:E1"/>
    <mergeCell ref="B2:E2"/>
    <mergeCell ref="B7:E7"/>
  </mergeCells>
  <printOptions/>
  <pageMargins left="0.35433070866141736" right="0.35433070866141736" top="0.1968503937007874" bottom="0.3937007874015748" header="0.11811023622047245" footer="0.31496062992125984"/>
  <pageSetup horizontalDpi="300" verticalDpi="300" orientation="landscape" paperSize="9" r:id="rId1"/>
  <headerFooter alignWithMargins="0">
    <oddFooter>&amp;L&amp;F - &amp;A&amp;C&amp;"Traditional Arabic,Bold"&amp;12معاونت برنامه ريزي و مهندسي - دفتر فناوري اطلاعات و ارتباطات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E21"/>
  <sheetViews>
    <sheetView zoomScale="90" zoomScaleNormal="90" zoomScalePageLayoutView="0" workbookViewId="0" topLeftCell="A7">
      <selection activeCell="D20" sqref="D20"/>
    </sheetView>
  </sheetViews>
  <sheetFormatPr defaultColWidth="9.140625" defaultRowHeight="12.75"/>
  <cols>
    <col min="1" max="1" width="2.421875" style="7" customWidth="1"/>
    <col min="2" max="2" width="50.8515625" style="7" customWidth="1"/>
    <col min="3" max="3" width="17.57421875" style="7" customWidth="1"/>
    <col min="4" max="4" width="26.7109375" style="7" customWidth="1"/>
    <col min="5" max="5" width="45.421875" style="7" customWidth="1"/>
    <col min="6" max="16384" width="9.140625" style="7" customWidth="1"/>
  </cols>
  <sheetData>
    <row r="1" spans="2:5" ht="31.5" customHeight="1">
      <c r="B1" s="121" t="s">
        <v>24</v>
      </c>
      <c r="C1" s="121"/>
      <c r="D1" s="121"/>
      <c r="E1" s="121"/>
    </row>
    <row r="2" spans="2:5" ht="27" customHeight="1" thickBot="1">
      <c r="B2" s="122" t="s">
        <v>61</v>
      </c>
      <c r="C2" s="122"/>
      <c r="D2" s="122"/>
      <c r="E2" s="122"/>
    </row>
    <row r="3" spans="2:5" ht="28.5" customHeight="1" thickTop="1">
      <c r="B3" s="54" t="s">
        <v>0</v>
      </c>
      <c r="C3" s="55" t="s">
        <v>1</v>
      </c>
      <c r="D3" s="55" t="s">
        <v>2</v>
      </c>
      <c r="E3" s="56" t="s">
        <v>3</v>
      </c>
    </row>
    <row r="4" spans="2:5" ht="71.25" customHeight="1">
      <c r="B4" s="89" t="s">
        <v>46</v>
      </c>
      <c r="C4" s="90" t="s">
        <v>4</v>
      </c>
      <c r="D4" s="39">
        <v>102568</v>
      </c>
      <c r="E4" s="36" t="s">
        <v>25</v>
      </c>
    </row>
    <row r="5" spans="2:5" ht="24" customHeight="1">
      <c r="B5" s="96" t="s">
        <v>58</v>
      </c>
      <c r="C5" s="91" t="s">
        <v>5</v>
      </c>
      <c r="D5" s="39">
        <v>397</v>
      </c>
      <c r="E5" s="40" t="s">
        <v>6</v>
      </c>
    </row>
    <row r="6" spans="2:5" ht="24" customHeight="1">
      <c r="B6" s="41"/>
      <c r="C6" s="91" t="s">
        <v>7</v>
      </c>
      <c r="D6" s="42">
        <v>817439</v>
      </c>
      <c r="E6" s="40" t="s">
        <v>26</v>
      </c>
    </row>
    <row r="7" spans="2:5" ht="24" customHeight="1">
      <c r="B7" s="129" t="s">
        <v>56</v>
      </c>
      <c r="C7" s="130"/>
      <c r="D7" s="130"/>
      <c r="E7" s="131"/>
    </row>
    <row r="8" spans="2:5" ht="22.5" customHeight="1">
      <c r="B8" s="37"/>
      <c r="C8" s="90" t="s">
        <v>8</v>
      </c>
      <c r="D8" s="39">
        <v>21299.246</v>
      </c>
      <c r="E8" s="36" t="s">
        <v>9</v>
      </c>
    </row>
    <row r="9" spans="2:5" ht="22.5" customHeight="1">
      <c r="B9" s="37"/>
      <c r="C9" s="90" t="s">
        <v>8</v>
      </c>
      <c r="D9" s="39">
        <v>11219.824936100002</v>
      </c>
      <c r="E9" s="36" t="s">
        <v>10</v>
      </c>
    </row>
    <row r="10" spans="2:5" ht="22.5" customHeight="1">
      <c r="B10" s="92" t="s">
        <v>62</v>
      </c>
      <c r="C10" s="90" t="s">
        <v>11</v>
      </c>
      <c r="D10" s="44">
        <v>31458</v>
      </c>
      <c r="E10" s="36" t="s">
        <v>12</v>
      </c>
    </row>
    <row r="11" spans="2:5" ht="22.5" customHeight="1">
      <c r="B11" s="45"/>
      <c r="C11" s="90" t="s">
        <v>11</v>
      </c>
      <c r="D11" s="44">
        <v>329439</v>
      </c>
      <c r="E11" s="40" t="s">
        <v>59</v>
      </c>
    </row>
    <row r="12" spans="2:5" ht="22.5" customHeight="1">
      <c r="B12" s="93" t="s">
        <v>63</v>
      </c>
      <c r="C12" s="90" t="s">
        <v>27</v>
      </c>
      <c r="D12" s="44">
        <v>1335</v>
      </c>
      <c r="E12" s="36" t="s">
        <v>31</v>
      </c>
    </row>
    <row r="13" spans="2:5" ht="22.5" customHeight="1">
      <c r="B13" s="48"/>
      <c r="C13" s="90" t="s">
        <v>15</v>
      </c>
      <c r="D13" s="44">
        <v>2322</v>
      </c>
      <c r="E13" s="36" t="s">
        <v>16</v>
      </c>
    </row>
    <row r="14" spans="2:5" ht="22.5" customHeight="1">
      <c r="B14" s="48"/>
      <c r="C14" s="90" t="s">
        <v>7</v>
      </c>
      <c r="D14" s="44">
        <v>37530</v>
      </c>
      <c r="E14" s="36" t="s">
        <v>30</v>
      </c>
    </row>
    <row r="15" spans="2:5" ht="22.5" customHeight="1">
      <c r="B15" s="37"/>
      <c r="C15" s="91" t="s">
        <v>17</v>
      </c>
      <c r="D15" s="42">
        <v>5760261597</v>
      </c>
      <c r="E15" s="49" t="s">
        <v>18</v>
      </c>
    </row>
    <row r="16" spans="2:5" ht="28.5" customHeight="1">
      <c r="B16" s="129" t="s">
        <v>64</v>
      </c>
      <c r="C16" s="130"/>
      <c r="D16" s="130"/>
      <c r="E16" s="131"/>
    </row>
    <row r="17" spans="2:5" ht="22.5" customHeight="1">
      <c r="B17" s="37"/>
      <c r="C17" s="91" t="s">
        <v>19</v>
      </c>
      <c r="D17" s="42">
        <v>1672742270499</v>
      </c>
      <c r="E17" s="49" t="s">
        <v>18</v>
      </c>
    </row>
    <row r="18" spans="2:5" ht="32.25" customHeight="1">
      <c r="B18" s="129" t="s">
        <v>65</v>
      </c>
      <c r="C18" s="132"/>
      <c r="D18" s="132"/>
      <c r="E18" s="133"/>
    </row>
    <row r="19" spans="2:5" ht="22.5" customHeight="1">
      <c r="B19" s="37"/>
      <c r="C19" s="91" t="s">
        <v>19</v>
      </c>
      <c r="D19" s="42">
        <v>1502385545187</v>
      </c>
      <c r="E19" s="40" t="s">
        <v>60</v>
      </c>
    </row>
    <row r="20" spans="2:5" ht="27.75" customHeight="1" thickBot="1">
      <c r="B20" s="95" t="s">
        <v>67</v>
      </c>
      <c r="C20" s="94" t="s">
        <v>22</v>
      </c>
      <c r="D20" s="52">
        <v>335</v>
      </c>
      <c r="E20" s="53" t="s">
        <v>23</v>
      </c>
    </row>
    <row r="21" ht="19.5" customHeight="1" thickTop="1">
      <c r="B21" s="7">
        <f>33+42+30+206+24</f>
        <v>335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5">
    <mergeCell ref="B1:E1"/>
    <mergeCell ref="B2:E2"/>
    <mergeCell ref="B7:E7"/>
    <mergeCell ref="B16:E16"/>
    <mergeCell ref="B18:E18"/>
  </mergeCells>
  <printOptions/>
  <pageMargins left="0.35433070866141736" right="0.35433070866141736" top="0.1968503937007874" bottom="0.3937007874015748" header="0.11811023622047245" footer="0.31496062992125984"/>
  <pageSetup horizontalDpi="600" verticalDpi="600" orientation="landscape" paperSize="9" r:id="rId1"/>
  <headerFooter alignWithMargins="0">
    <oddFooter>&amp;L&amp;F - &amp;A&amp;C&amp;"Traditional Arabic,Bold"&amp;12معاونت برنامه ريزي و مهندسي - دفتر فناوري اطلاعات و ارتباطات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E2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421875" style="7" customWidth="1"/>
    <col min="2" max="2" width="50.8515625" style="7" customWidth="1"/>
    <col min="3" max="3" width="17.57421875" style="7" customWidth="1"/>
    <col min="4" max="4" width="26.7109375" style="7" customWidth="1"/>
    <col min="5" max="5" width="45.421875" style="7" customWidth="1"/>
    <col min="6" max="16384" width="9.140625" style="7" customWidth="1"/>
  </cols>
  <sheetData>
    <row r="1" spans="2:5" ht="31.5" customHeight="1">
      <c r="B1" s="121" t="s">
        <v>24</v>
      </c>
      <c r="C1" s="121"/>
      <c r="D1" s="121"/>
      <c r="E1" s="121"/>
    </row>
    <row r="2" spans="2:5" ht="27" customHeight="1" thickBot="1">
      <c r="B2" s="122" t="s">
        <v>68</v>
      </c>
      <c r="C2" s="122"/>
      <c r="D2" s="122"/>
      <c r="E2" s="122"/>
    </row>
    <row r="3" spans="2:5" ht="28.5" customHeight="1" thickTop="1">
      <c r="B3" s="54" t="s">
        <v>0</v>
      </c>
      <c r="C3" s="55" t="s">
        <v>1</v>
      </c>
      <c r="D3" s="55" t="s">
        <v>2</v>
      </c>
      <c r="E3" s="56" t="s">
        <v>3</v>
      </c>
    </row>
    <row r="4" spans="2:5" ht="71.25" customHeight="1">
      <c r="B4" s="89" t="s">
        <v>46</v>
      </c>
      <c r="C4" s="90" t="s">
        <v>4</v>
      </c>
      <c r="D4" s="39">
        <v>102568</v>
      </c>
      <c r="E4" s="36" t="s">
        <v>25</v>
      </c>
    </row>
    <row r="5" spans="2:5" ht="24" customHeight="1">
      <c r="B5" s="96" t="s">
        <v>72</v>
      </c>
      <c r="C5" s="91" t="s">
        <v>5</v>
      </c>
      <c r="D5" s="39">
        <v>424</v>
      </c>
      <c r="E5" s="40" t="s">
        <v>6</v>
      </c>
    </row>
    <row r="6" spans="2:5" ht="24" customHeight="1">
      <c r="B6" s="41"/>
      <c r="C6" s="91" t="s">
        <v>7</v>
      </c>
      <c r="D6" s="42">
        <v>849423</v>
      </c>
      <c r="E6" s="40" t="s">
        <v>26</v>
      </c>
    </row>
    <row r="7" spans="2:5" ht="24" customHeight="1">
      <c r="B7" s="129" t="s">
        <v>69</v>
      </c>
      <c r="C7" s="130"/>
      <c r="D7" s="130"/>
      <c r="E7" s="131"/>
    </row>
    <row r="8" spans="2:5" ht="22.5" customHeight="1">
      <c r="B8" s="37"/>
      <c r="C8" s="90" t="s">
        <v>8</v>
      </c>
      <c r="D8" s="39">
        <v>22058.778</v>
      </c>
      <c r="E8" s="36" t="s">
        <v>9</v>
      </c>
    </row>
    <row r="9" spans="2:5" ht="22.5" customHeight="1">
      <c r="B9" s="37"/>
      <c r="C9" s="90" t="s">
        <v>8</v>
      </c>
      <c r="D9" s="39">
        <v>11613.185599999997</v>
      </c>
      <c r="E9" s="36" t="s">
        <v>10</v>
      </c>
    </row>
    <row r="10" spans="2:5" ht="22.5" customHeight="1">
      <c r="B10" s="92" t="s">
        <v>74</v>
      </c>
      <c r="C10" s="90" t="s">
        <v>11</v>
      </c>
      <c r="D10" s="44">
        <v>33351</v>
      </c>
      <c r="E10" s="36" t="s">
        <v>12</v>
      </c>
    </row>
    <row r="11" spans="2:5" ht="22.5" customHeight="1">
      <c r="B11" s="45"/>
      <c r="C11" s="90" t="s">
        <v>11</v>
      </c>
      <c r="D11" s="44">
        <v>360713</v>
      </c>
      <c r="E11" s="40" t="s">
        <v>59</v>
      </c>
    </row>
    <row r="12" spans="2:5" ht="22.5" customHeight="1">
      <c r="B12" s="93" t="s">
        <v>66</v>
      </c>
      <c r="C12" s="90" t="s">
        <v>27</v>
      </c>
      <c r="D12" s="44">
        <v>1333</v>
      </c>
      <c r="E12" s="36" t="s">
        <v>31</v>
      </c>
    </row>
    <row r="13" spans="2:5" ht="22.5" customHeight="1">
      <c r="B13" s="48"/>
      <c r="C13" s="90" t="s">
        <v>15</v>
      </c>
      <c r="D13" s="44">
        <v>2345</v>
      </c>
      <c r="E13" s="36" t="s">
        <v>16</v>
      </c>
    </row>
    <row r="14" spans="2:5" ht="22.5" customHeight="1">
      <c r="B14" s="48"/>
      <c r="C14" s="90" t="s">
        <v>7</v>
      </c>
      <c r="D14" s="44">
        <v>40796</v>
      </c>
      <c r="E14" s="36" t="s">
        <v>30</v>
      </c>
    </row>
    <row r="15" spans="2:5" ht="22.5" customHeight="1">
      <c r="B15" s="37"/>
      <c r="C15" s="91" t="s">
        <v>17</v>
      </c>
      <c r="D15" s="42">
        <v>6351767314</v>
      </c>
      <c r="E15" s="49" t="s">
        <v>18</v>
      </c>
    </row>
    <row r="16" spans="2:5" ht="28.5" customHeight="1">
      <c r="B16" s="129" t="s">
        <v>73</v>
      </c>
      <c r="C16" s="130"/>
      <c r="D16" s="130"/>
      <c r="E16" s="131"/>
    </row>
    <row r="17" spans="2:5" ht="22.5" customHeight="1">
      <c r="B17" s="37"/>
      <c r="C17" s="91" t="s">
        <v>19</v>
      </c>
      <c r="D17" s="42">
        <v>2185287711216</v>
      </c>
      <c r="E17" s="49" t="s">
        <v>18</v>
      </c>
    </row>
    <row r="18" spans="2:5" ht="32.25" customHeight="1">
      <c r="B18" s="129" t="s">
        <v>70</v>
      </c>
      <c r="C18" s="132"/>
      <c r="D18" s="132"/>
      <c r="E18" s="133"/>
    </row>
    <row r="19" spans="2:5" ht="22.5" customHeight="1">
      <c r="B19" s="37"/>
      <c r="C19" s="91" t="s">
        <v>19</v>
      </c>
      <c r="D19" s="42">
        <v>2012842894759</v>
      </c>
      <c r="E19" s="40" t="s">
        <v>71</v>
      </c>
    </row>
    <row r="20" spans="2:5" ht="27.75" customHeight="1" thickBot="1">
      <c r="B20" s="95" t="s">
        <v>75</v>
      </c>
      <c r="C20" s="94" t="s">
        <v>22</v>
      </c>
      <c r="D20" s="52">
        <v>356</v>
      </c>
      <c r="E20" s="53" t="s">
        <v>23</v>
      </c>
    </row>
    <row r="21" ht="19.5" customHeight="1" thickTop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5">
    <mergeCell ref="B1:E1"/>
    <mergeCell ref="B2:E2"/>
    <mergeCell ref="B7:E7"/>
    <mergeCell ref="B16:E16"/>
    <mergeCell ref="B18:E18"/>
  </mergeCells>
  <printOptions/>
  <pageMargins left="0.35433070866141736" right="0.35433070866141736" top="0.1968503937007874" bottom="0.3937007874015748" header="0.11811023622047245" footer="0.31496062992125984"/>
  <pageSetup horizontalDpi="600" verticalDpi="600" orientation="landscape" paperSize="9" r:id="rId1"/>
  <headerFooter alignWithMargins="0">
    <oddFooter>&amp;L&amp;F - &amp;A&amp;C&amp;"Traditional Arabic,Bold"&amp;12معاونت برنامه ريزي و مهندسي - دفتر فناوري اطلاعات و ارتباطات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F22"/>
  <sheetViews>
    <sheetView zoomScale="90" zoomScaleNormal="90" zoomScalePageLayoutView="0" workbookViewId="0" topLeftCell="A1">
      <selection activeCell="D13" sqref="D13"/>
    </sheetView>
  </sheetViews>
  <sheetFormatPr defaultColWidth="9.140625" defaultRowHeight="12.75"/>
  <cols>
    <col min="1" max="1" width="2.421875" style="7" customWidth="1"/>
    <col min="2" max="2" width="50.8515625" style="7" customWidth="1"/>
    <col min="3" max="3" width="17.57421875" style="7" customWidth="1"/>
    <col min="4" max="4" width="26.7109375" style="7" customWidth="1"/>
    <col min="5" max="5" width="45.421875" style="7" customWidth="1"/>
    <col min="6" max="16384" width="9.140625" style="7" customWidth="1"/>
  </cols>
  <sheetData>
    <row r="1" spans="2:5" ht="31.5" customHeight="1">
      <c r="B1" s="121" t="s">
        <v>24</v>
      </c>
      <c r="C1" s="121"/>
      <c r="D1" s="121"/>
      <c r="E1" s="121"/>
    </row>
    <row r="2" spans="2:5" ht="27" customHeight="1" thickBot="1">
      <c r="B2" s="122" t="s">
        <v>79</v>
      </c>
      <c r="C2" s="122"/>
      <c r="D2" s="122"/>
      <c r="E2" s="122"/>
    </row>
    <row r="3" spans="2:5" ht="28.5" customHeight="1" thickTop="1">
      <c r="B3" s="54" t="s">
        <v>0</v>
      </c>
      <c r="C3" s="55" t="s">
        <v>1</v>
      </c>
      <c r="D3" s="55" t="s">
        <v>2</v>
      </c>
      <c r="E3" s="56" t="s">
        <v>3</v>
      </c>
    </row>
    <row r="4" spans="2:5" ht="71.25" customHeight="1">
      <c r="B4" s="89" t="s">
        <v>46</v>
      </c>
      <c r="C4" s="90" t="s">
        <v>4</v>
      </c>
      <c r="D4" s="39">
        <v>102568</v>
      </c>
      <c r="E4" s="36" t="s">
        <v>25</v>
      </c>
    </row>
    <row r="5" spans="2:5" ht="24" customHeight="1">
      <c r="B5" s="96" t="s">
        <v>80</v>
      </c>
      <c r="C5" s="91" t="s">
        <v>5</v>
      </c>
      <c r="D5" s="39">
        <v>444</v>
      </c>
      <c r="E5" s="40" t="s">
        <v>6</v>
      </c>
    </row>
    <row r="6" spans="2:5" ht="24" customHeight="1">
      <c r="B6" s="41"/>
      <c r="C6" s="91" t="s">
        <v>7</v>
      </c>
      <c r="D6" s="42">
        <v>874372</v>
      </c>
      <c r="E6" s="40" t="s">
        <v>26</v>
      </c>
    </row>
    <row r="7" spans="2:6" ht="24" customHeight="1">
      <c r="B7" s="129" t="s">
        <v>82</v>
      </c>
      <c r="C7" s="130"/>
      <c r="D7" s="130"/>
      <c r="E7" s="131"/>
      <c r="F7" s="98"/>
    </row>
    <row r="8" spans="2:6" ht="22.5" customHeight="1">
      <c r="B8" s="37"/>
      <c r="C8" s="90" t="s">
        <v>8</v>
      </c>
      <c r="D8" s="39">
        <v>22718.776</v>
      </c>
      <c r="E8" s="36" t="s">
        <v>9</v>
      </c>
      <c r="F8" s="98"/>
    </row>
    <row r="9" spans="2:6" ht="22.5" customHeight="1">
      <c r="B9" s="37"/>
      <c r="C9" s="90" t="s">
        <v>8</v>
      </c>
      <c r="D9" s="39">
        <v>11927.941599999996</v>
      </c>
      <c r="E9" s="36" t="s">
        <v>10</v>
      </c>
      <c r="F9" s="98"/>
    </row>
    <row r="10" spans="2:6" ht="22.5" customHeight="1">
      <c r="B10" s="92" t="s">
        <v>84</v>
      </c>
      <c r="C10" s="90" t="s">
        <v>11</v>
      </c>
      <c r="D10" s="44">
        <v>35452</v>
      </c>
      <c r="E10" s="36" t="s">
        <v>12</v>
      </c>
      <c r="F10" s="98"/>
    </row>
    <row r="11" spans="2:6" ht="22.5" customHeight="1">
      <c r="B11" s="45"/>
      <c r="C11" s="90" t="s">
        <v>11</v>
      </c>
      <c r="D11" s="44">
        <v>371569</v>
      </c>
      <c r="E11" s="40" t="s">
        <v>59</v>
      </c>
      <c r="F11" s="98"/>
    </row>
    <row r="12" spans="2:5" ht="22.5" customHeight="1">
      <c r="B12" s="93" t="s">
        <v>76</v>
      </c>
      <c r="C12" s="90" t="s">
        <v>27</v>
      </c>
      <c r="D12" s="44">
        <v>1336</v>
      </c>
      <c r="E12" s="36" t="s">
        <v>31</v>
      </c>
    </row>
    <row r="13" spans="2:5" ht="22.5" customHeight="1">
      <c r="B13" s="48"/>
      <c r="C13" s="90" t="s">
        <v>15</v>
      </c>
      <c r="D13" s="44">
        <v>2364</v>
      </c>
      <c r="E13" s="36" t="s">
        <v>16</v>
      </c>
    </row>
    <row r="14" spans="2:5" ht="22.5" customHeight="1">
      <c r="B14" s="48"/>
      <c r="C14" s="90" t="s">
        <v>7</v>
      </c>
      <c r="D14" s="44">
        <v>39789</v>
      </c>
      <c r="E14" s="36" t="s">
        <v>30</v>
      </c>
    </row>
    <row r="15" spans="2:5" ht="22.5" customHeight="1">
      <c r="B15" s="37"/>
      <c r="C15" s="91" t="s">
        <v>17</v>
      </c>
      <c r="D15" s="44">
        <v>6693552151</v>
      </c>
      <c r="E15" s="49" t="s">
        <v>18</v>
      </c>
    </row>
    <row r="16" spans="2:5" ht="28.5" customHeight="1">
      <c r="B16" s="129" t="s">
        <v>81</v>
      </c>
      <c r="C16" s="130"/>
      <c r="D16" s="134"/>
      <c r="E16" s="131"/>
    </row>
    <row r="17" spans="2:5" ht="22.5" customHeight="1">
      <c r="B17" s="37"/>
      <c r="C17" s="91" t="s">
        <v>19</v>
      </c>
      <c r="D17" s="42">
        <v>2741606272765</v>
      </c>
      <c r="E17" s="49" t="s">
        <v>18</v>
      </c>
    </row>
    <row r="18" spans="2:5" ht="32.25" customHeight="1">
      <c r="B18" s="129" t="s">
        <v>77</v>
      </c>
      <c r="C18" s="132"/>
      <c r="D18" s="132"/>
      <c r="E18" s="133"/>
    </row>
    <row r="19" spans="2:5" ht="22.5" customHeight="1">
      <c r="B19" s="37"/>
      <c r="C19" s="91" t="s">
        <v>19</v>
      </c>
      <c r="D19" s="42">
        <v>2613368894324</v>
      </c>
      <c r="E19" s="40" t="s">
        <v>78</v>
      </c>
    </row>
    <row r="20" spans="2:5" ht="27.75" customHeight="1" thickBot="1">
      <c r="B20" s="95" t="s">
        <v>83</v>
      </c>
      <c r="C20" s="94" t="s">
        <v>22</v>
      </c>
      <c r="D20" s="52">
        <v>342</v>
      </c>
      <c r="E20" s="53" t="s">
        <v>23</v>
      </c>
    </row>
    <row r="21" ht="19.5" customHeight="1" thickTop="1"/>
    <row r="22" ht="19.5">
      <c r="B22" s="7">
        <f>20+29+23+240+30</f>
        <v>342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5">
    <mergeCell ref="B1:E1"/>
    <mergeCell ref="B2:E2"/>
    <mergeCell ref="B7:E7"/>
    <mergeCell ref="B16:E16"/>
    <mergeCell ref="B18:E18"/>
  </mergeCells>
  <printOptions/>
  <pageMargins left="0.35433070866141736" right="0.35433070866141736" top="0.1968503937007874" bottom="0.3937007874015748" header="0.11811023622047245" footer="0.31496062992125984"/>
  <pageSetup horizontalDpi="600" verticalDpi="600" orientation="landscape" paperSize="9" r:id="rId1"/>
  <headerFooter alignWithMargins="0">
    <oddFooter>&amp;L&amp;F - &amp;A&amp;C&amp;"Traditional Arabic,Bold"&amp;12معاونت برنامه ريزي و مهندسي - واحد آمار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Zohreh Mozafarian</cp:lastModifiedBy>
  <cp:lastPrinted>2019-11-07T06:35:52Z</cp:lastPrinted>
  <dcterms:created xsi:type="dcterms:W3CDTF">2001-07-15T03:20:34Z</dcterms:created>
  <dcterms:modified xsi:type="dcterms:W3CDTF">2023-04-26T10:44:49Z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