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5790" tabRatio="822" activeTab="0"/>
  </bookViews>
  <sheets>
    <sheet name="chart" sheetId="1" r:id="rId1"/>
    <sheet name="p188" sheetId="2" r:id="rId2"/>
    <sheet name="p288" sheetId="3" r:id="rId3"/>
    <sheet name="p189" sheetId="4" r:id="rId4"/>
    <sheet name="p289" sheetId="5" r:id="rId5"/>
    <sheet name="p190" sheetId="6" r:id="rId6"/>
    <sheet name="p290" sheetId="7" r:id="rId7"/>
    <sheet name="p191" sheetId="8" r:id="rId8"/>
    <sheet name="p291" sheetId="9" r:id="rId9"/>
    <sheet name="p192" sheetId="10" r:id="rId10"/>
    <sheet name="p292" sheetId="11" r:id="rId11"/>
    <sheet name="p193" sheetId="12" r:id="rId12"/>
    <sheet name="p293" sheetId="13" r:id="rId13"/>
    <sheet name="p194" sheetId="14" r:id="rId14"/>
    <sheet name="p294" sheetId="15" r:id="rId15"/>
    <sheet name="p195" sheetId="16" r:id="rId16"/>
    <sheet name="p295" sheetId="17" r:id="rId17"/>
    <sheet name="p196" sheetId="18" r:id="rId18"/>
    <sheet name="p296" sheetId="19" r:id="rId19"/>
    <sheet name="p197" sheetId="20" r:id="rId20"/>
    <sheet name="p297" sheetId="21" r:id="rId21"/>
    <sheet name="p198" sheetId="22" r:id="rId22"/>
    <sheet name="p298" sheetId="23" r:id="rId23"/>
    <sheet name="p199" sheetId="24" r:id="rId24"/>
    <sheet name="p299" sheetId="25" r:id="rId25"/>
    <sheet name="p11400" sheetId="26" r:id="rId26"/>
    <sheet name="p21400" sheetId="27" r:id="rId27"/>
    <sheet name="p11401" sheetId="28" r:id="rId28"/>
    <sheet name="p21401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<sst xmlns="http://schemas.openxmlformats.org/spreadsheetml/2006/main" count="1000" uniqueCount="107">
  <si>
    <t>KWH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</si>
  <si>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</si>
  <si>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</si>
  <si>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</si>
  <si>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</si>
  <si>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</si>
  <si>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</si>
  <si>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</si>
  <si>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</si>
  <si>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</si>
  <si>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</si>
  <si>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</si>
  <si>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</si>
  <si>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</si>
  <si>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</si>
  <si>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</si>
  <si>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</si>
  <si>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</si>
  <si>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</si>
  <si>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</si>
  <si>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</si>
  <si>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</si>
  <si>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</si>
  <si>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</si>
  <si>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ملاحظات</t>
  </si>
  <si>
    <t>مقدار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</si>
  <si>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</si>
  <si>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</si>
  <si>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</si>
  <si>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</si>
  <si>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</si>
  <si>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</si>
  <si>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ناحيه</t>
  </si>
  <si>
    <t>درصد وصولي</t>
  </si>
  <si>
    <t>وصولي</t>
  </si>
  <si>
    <t>فروش</t>
  </si>
  <si>
    <t>موجودي</t>
  </si>
  <si>
    <t>به فروش</t>
  </si>
  <si>
    <t>ريالي</t>
  </si>
  <si>
    <t>مشتركين</t>
  </si>
  <si>
    <t>مگا وات</t>
  </si>
  <si>
    <t>درصد</t>
  </si>
  <si>
    <t xml:space="preserve">تعداد مشتركين </t>
  </si>
  <si>
    <t>جمع كل</t>
  </si>
  <si>
    <t>پيك بار غيرهمزمان</t>
  </si>
  <si>
    <t>پيك بار همزمان</t>
  </si>
  <si>
    <t xml:space="preserve"> انشعاب فروخته شده</t>
  </si>
  <si>
    <t>خلاصه آمار و اطلاعات مديريت برق  رستم</t>
  </si>
  <si>
    <t>رستم</t>
  </si>
  <si>
    <t>خلاصه آمار نواحي رستم</t>
  </si>
  <si>
    <t>رستم - مصيري</t>
  </si>
  <si>
    <t>مصيري</t>
  </si>
  <si>
    <t>روشنايي معابر (چراغ لاك پشتي با لامپ گازي )</t>
  </si>
  <si>
    <t>روشنايي معابر (چراغ لاك پشتي با لامپ پر بازده وكم مصرف)</t>
  </si>
  <si>
    <t>با قدرت  41969 KVA</t>
  </si>
  <si>
    <t>تا پايان سال 88</t>
  </si>
  <si>
    <t>به تفكيك تعرفه : خانگي 9103-عمومي561-كشاورزي 336- صنعتي 55- تجاري 613</t>
  </si>
  <si>
    <t xml:space="preserve">ليسانس 2 - فوق ديپلم 0 - ديپلم 0 - زيرديپلم1 </t>
  </si>
  <si>
    <t>تا پايان سال 89</t>
  </si>
  <si>
    <t>با قدرت  49910 KVA</t>
  </si>
  <si>
    <t>به تفكيك تعرفه : خانگي 9822-عمومي549-كشاورزي 402- صنعتي 38- تجاري 692</t>
  </si>
  <si>
    <t xml:space="preserve">ليسانس 3 - فوق ديپلم 0 - ديپلم 0 - زيرديپلم0 </t>
  </si>
  <si>
    <t>تا پایان سال 90</t>
  </si>
  <si>
    <t>به تفكيك تعرفه : خانگي 10330-عمومي 569 -كشاورزي 425- صنعتي 37- تجاري 776</t>
  </si>
  <si>
    <t>با قدرت  53765 KVA</t>
  </si>
  <si>
    <t>تا پایان سال  91</t>
  </si>
  <si>
    <t>با قدرت  56305 KVA</t>
  </si>
  <si>
    <t>به تفكيك تعرفه : خانگي 10973-عمومي 592 -كشاورزي 442- صنعتي 47- تجاري 853</t>
  </si>
  <si>
    <t>جمع</t>
  </si>
  <si>
    <t>مصیری</t>
  </si>
  <si>
    <t>تا پایان سال 92</t>
  </si>
  <si>
    <t>به تفكيك تعرفه : خانگي 11438-عمومي 611 -كشاورزي 472- صنعتي 56- تجاري 888</t>
  </si>
  <si>
    <t>با قدرت  59030 KVA</t>
  </si>
  <si>
    <t xml:space="preserve">ليسانس 5 - فوق ديپلم 0 - ديپلم 0 - زيرديپلم0 </t>
  </si>
  <si>
    <t xml:space="preserve">ليسانس 6 - فوق ديپلم 0 - ديپلم 0 - زيرديپلم0 </t>
  </si>
  <si>
    <t>تا پایان سال 93</t>
  </si>
  <si>
    <t>به تفكيك تعرفه : خانگي 11808-عمومي 633 -كشاورزي 507 - صنعتي 68- تجاري 915</t>
  </si>
  <si>
    <t>با قدرت  61715 KVA</t>
  </si>
  <si>
    <t>تا اول اسفند ماه 94</t>
  </si>
  <si>
    <t>با قدرت  64740 KVA</t>
  </si>
  <si>
    <t>به تفكيك تعرفه : خانگي 12122-عمومي 640 -كشاورزي 545 - صنعتي 74- تجاري932</t>
  </si>
  <si>
    <r>
      <t xml:space="preserve">فوق </t>
    </r>
    <r>
      <rPr>
        <sz val="9"/>
        <rFont val="B Lotus"/>
        <family val="0"/>
      </rPr>
      <t>لیسانس</t>
    </r>
    <r>
      <rPr>
        <sz val="9"/>
        <rFont val="Nazanin"/>
        <family val="0"/>
      </rPr>
      <t xml:space="preserve"> 1-ليسانس 6- فوق ديپلم 0 - ديپلم 0 - زيرديپلم0 </t>
    </r>
  </si>
  <si>
    <t>به تفكيك تعرفه : خانگی 12405-عمومي 660 -كشاورزي 584 - صنعتي 78- تجاري974</t>
  </si>
  <si>
    <t>با قدرت  67795 KVA</t>
  </si>
  <si>
    <t>روشنایی معابر</t>
  </si>
  <si>
    <t>تا پایان سال 1395</t>
  </si>
  <si>
    <t>تا پایان  سال 1396</t>
  </si>
  <si>
    <t>به تفکیک تعرفه: خانگی12662-عمومی473-کشاورزی619-صنعتی67-تجاری1010-روشنایی معابر276</t>
  </si>
  <si>
    <t>با قدرت 70355 KVA</t>
  </si>
  <si>
    <t>زیر دیپلم0-دیپلم0-فوق دیپلم0-لیسانس5-فوق لیسانس1</t>
  </si>
  <si>
    <t>تا پایان سال 1397</t>
  </si>
  <si>
    <t>به تفکیک تعرفه: خانگی12977-عمومی485-کشاورزی635-صنعتی69-تجاری1058-روشنایی معابر276</t>
  </si>
  <si>
    <t>با قدرت 71160 KVA</t>
  </si>
  <si>
    <t>زیر دیپلم0-دیپلم0-فوق دیپلم0-لیسانس6-فوق لیسانس2</t>
  </si>
  <si>
    <t>به تفکیک تعرفه: خانگی13231-عمومی489-کشاورزی648-صنعتی71-تجاری1086-روشنایی معابر276</t>
  </si>
  <si>
    <t>با قدرت 73235 KVA</t>
  </si>
  <si>
    <t>زیر دیپلم0-دیپلم0-فوق دیپلم0-لیسانس5-فوق لیسانس3</t>
  </si>
  <si>
    <t>تا پایان  سال 1398</t>
  </si>
  <si>
    <t>تا پایان   سال 1399</t>
  </si>
  <si>
    <t>به تفکیک تعرفه: خانگی13634-عمومی493-کشاورزی663-صنعتی64-تجاری1138-روشنایی معابر276</t>
  </si>
  <si>
    <t>با قدرت 73190 KVA</t>
  </si>
  <si>
    <t>زیر دیپلم0-دیپلم0-فوق دیپلم0-لیسانس4-فوق لیسانس4</t>
  </si>
  <si>
    <t>تا پایان  سال 1400</t>
  </si>
  <si>
    <t>به تفکیک تعرفه: خانگی13953-عمومی499-کشاورزی676-صنعتی60-تجاری1174-روشنایی معابر275</t>
  </si>
  <si>
    <t>با قدرت 79415 KVA</t>
  </si>
  <si>
    <t>روشنايي معابر</t>
  </si>
  <si>
    <t>تا پایان  سال 1401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</si>
</sst>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0.0"/>
    <numFmt numFmtId="189" formatCode="#,##0.000"/>
    <numFmt numFmtId="190" formatCode="#,##0.0000"/>
  </numFmts>
  <fonts count="59">
    <font>
      <sz val="10"/>
      <name val="Arial"/>
      <family val="0"/>
    </font>
    <font>
      <b/>
      <sz val="12"/>
      <name val="Nazanin"/>
      <family val="0"/>
    </font>
    <font>
      <b/>
      <sz val="12"/>
      <name val="Badr"/>
      <family val="0"/>
    </font>
    <font>
      <b/>
      <sz val="14"/>
      <name val="Nazanin"/>
      <family val="0"/>
    </font>
    <font>
      <sz val="12"/>
      <name val="Nazanin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B Badr"/>
      <family val="0"/>
    </font>
    <font>
      <b/>
      <sz val="14"/>
      <name val="B Badr"/>
      <family val="0"/>
    </font>
    <font>
      <sz val="10"/>
      <name val="B Titr"/>
      <family val="0"/>
    </font>
    <font>
      <sz val="14"/>
      <name val="B Titr"/>
      <family val="0"/>
    </font>
    <font>
      <sz val="20"/>
      <name val="B Titr"/>
      <family val="0"/>
    </font>
    <font>
      <sz val="10"/>
      <name val="B Badr"/>
      <family val="0"/>
    </font>
    <font>
      <b/>
      <sz val="10"/>
      <name val="B Badr"/>
      <family val="0"/>
    </font>
    <font>
      <b/>
      <sz val="12"/>
      <name val="B Badr"/>
      <family val="0"/>
    </font>
    <font>
      <sz val="18"/>
      <name val="B Titr"/>
      <family val="0"/>
    </font>
    <font>
      <sz val="14"/>
      <name val="B Badr"/>
      <family val="0"/>
    </font>
    <font>
      <sz val="9"/>
      <name val="Nazanin"/>
      <family val="0"/>
    </font>
    <font>
      <sz val="9"/>
      <name val="B Lotus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B Titr"/>
      <family val="0"/>
    </font>
    <font>
      <sz val="12"/>
      <color indexed="8"/>
      <name val="B Titr"/>
      <family val="0"/>
    </font>
    <font>
      <sz val="16"/>
      <color indexed="12"/>
      <name val="B Titr"/>
      <family val="0"/>
    </font>
    <font>
      <sz val="12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readingOrder="2"/>
    </xf>
    <xf numFmtId="0" fontId="6" fillId="0" borderId="0" xfId="0" applyFont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9" fontId="7" fillId="0" borderId="17" xfId="57" applyFont="1" applyBorder="1" applyAlignment="1">
      <alignment horizontal="center" vertical="center" readingOrder="2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indent="15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9" fontId="8" fillId="0" borderId="16" xfId="57" applyFont="1" applyBorder="1" applyAlignment="1">
      <alignment horizontal="center" readingOrder="2"/>
    </xf>
    <xf numFmtId="3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9" fontId="8" fillId="0" borderId="25" xfId="57" applyFont="1" applyBorder="1" applyAlignment="1">
      <alignment horizontal="center" readingOrder="2"/>
    </xf>
    <xf numFmtId="3" fontId="8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1" fillId="0" borderId="18" xfId="0" applyFont="1" applyBorder="1" applyAlignment="1">
      <alignment/>
    </xf>
    <xf numFmtId="1" fontId="7" fillId="0" borderId="17" xfId="0" applyNumberFormat="1" applyFont="1" applyBorder="1" applyAlignment="1">
      <alignment horizontal="center" vertical="center"/>
    </xf>
    <xf numFmtId="188" fontId="7" fillId="0" borderId="17" xfId="0" applyNumberFormat="1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9" fontId="16" fillId="0" borderId="16" xfId="57" applyFont="1" applyBorder="1" applyAlignment="1">
      <alignment horizontal="center"/>
    </xf>
    <xf numFmtId="0" fontId="7" fillId="0" borderId="18" xfId="0" applyFont="1" applyBorder="1" applyAlignment="1">
      <alignment/>
    </xf>
    <xf numFmtId="9" fontId="16" fillId="0" borderId="25" xfId="57" applyFont="1" applyBorder="1" applyAlignment="1">
      <alignment horizontal="center"/>
    </xf>
    <xf numFmtId="0" fontId="0" fillId="34" borderId="34" xfId="0" applyFill="1" applyBorder="1" applyAlignment="1">
      <alignment/>
    </xf>
    <xf numFmtId="9" fontId="16" fillId="0" borderId="25" xfId="57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34" borderId="35" xfId="0" applyFill="1" applyBorder="1" applyAlignment="1">
      <alignment/>
    </xf>
    <xf numFmtId="0" fontId="17" fillId="0" borderId="25" xfId="0" applyFont="1" applyBorder="1" applyAlignment="1">
      <alignment horizontal="center" readingOrder="2"/>
    </xf>
    <xf numFmtId="9" fontId="8" fillId="0" borderId="16" xfId="57" applyFont="1" applyBorder="1" applyAlignment="1">
      <alignment horizontal="center"/>
    </xf>
    <xf numFmtId="9" fontId="8" fillId="0" borderId="25" xfId="57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3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5" fillId="0" borderId="0" xfId="0" applyFont="1" applyAlignment="1">
      <alignment horizontal="center"/>
    </xf>
    <xf numFmtId="0" fontId="10" fillId="0" borderId="43" xfId="0" applyFont="1" applyBorder="1" applyAlignment="1">
      <alignment horizontal="center"/>
    </xf>
    <xf numFmtId="0" fontId="15" fillId="0" borderId="4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8'!A1" /><Relationship Id="rId2" Type="http://schemas.openxmlformats.org/officeDocument/2006/relationships/hyperlink" Target="#'p288'!A1" /><Relationship Id="rId3" Type="http://schemas.openxmlformats.org/officeDocument/2006/relationships/hyperlink" Target="#'p189'!A1" /><Relationship Id="rId4" Type="http://schemas.openxmlformats.org/officeDocument/2006/relationships/hyperlink" Target="#'p289'!A1" /><Relationship Id="rId5" Type="http://schemas.openxmlformats.org/officeDocument/2006/relationships/hyperlink" Target="#'p190'!A1" /><Relationship Id="rId6" Type="http://schemas.openxmlformats.org/officeDocument/2006/relationships/hyperlink" Target="#'p290'!A1" /><Relationship Id="rId7" Type="http://schemas.openxmlformats.org/officeDocument/2006/relationships/hyperlink" Target="#'p191'!A1" /><Relationship Id="rId8" Type="http://schemas.openxmlformats.org/officeDocument/2006/relationships/hyperlink" Target="#'p291'!A1" /><Relationship Id="rId9" Type="http://schemas.openxmlformats.org/officeDocument/2006/relationships/hyperlink" Target="#'p192'!A1" /><Relationship Id="rId10" Type="http://schemas.openxmlformats.org/officeDocument/2006/relationships/hyperlink" Target="#'p292'!A1" /><Relationship Id="rId11" Type="http://schemas.openxmlformats.org/officeDocument/2006/relationships/hyperlink" Target="#'p293'!A1" /><Relationship Id="rId12" Type="http://schemas.openxmlformats.org/officeDocument/2006/relationships/hyperlink" Target="#'p193'!A1" /><Relationship Id="rId13" Type="http://schemas.openxmlformats.org/officeDocument/2006/relationships/hyperlink" Target="#'p194'!A1" /><Relationship Id="rId14" Type="http://schemas.openxmlformats.org/officeDocument/2006/relationships/hyperlink" Target="#'p294'!A1" /><Relationship Id="rId15" Type="http://schemas.openxmlformats.org/officeDocument/2006/relationships/hyperlink" Target="#'p295'!A1" /><Relationship Id="rId16" Type="http://schemas.openxmlformats.org/officeDocument/2006/relationships/hyperlink" Target="#'p195'!A1" /><Relationship Id="rId17" Type="http://schemas.openxmlformats.org/officeDocument/2006/relationships/hyperlink" Target="#'p195'!A1" /><Relationship Id="rId18" Type="http://schemas.openxmlformats.org/officeDocument/2006/relationships/hyperlink" Target="#'p296'!A1" /><Relationship Id="rId19" Type="http://schemas.openxmlformats.org/officeDocument/2006/relationships/hyperlink" Target="#'p196'!A1" /><Relationship Id="rId20" Type="http://schemas.openxmlformats.org/officeDocument/2006/relationships/hyperlink" Target="#'p297'!A1" /><Relationship Id="rId21" Type="http://schemas.openxmlformats.org/officeDocument/2006/relationships/hyperlink" Target="#'p197'!A1" /><Relationship Id="rId22" Type="http://schemas.openxmlformats.org/officeDocument/2006/relationships/hyperlink" Target="#'p198'!A1" /><Relationship Id="rId23" Type="http://schemas.openxmlformats.org/officeDocument/2006/relationships/hyperlink" Target="#'p298'!A1" /><Relationship Id="rId24" Type="http://schemas.openxmlformats.org/officeDocument/2006/relationships/hyperlink" Target="#'p299'!A1" /><Relationship Id="rId25" Type="http://schemas.openxmlformats.org/officeDocument/2006/relationships/hyperlink" Target="#'p199'!A1" /><Relationship Id="rId26" Type="http://schemas.openxmlformats.org/officeDocument/2006/relationships/hyperlink" Target="#'p21400'!A1" /><Relationship Id="rId27" Type="http://schemas.openxmlformats.org/officeDocument/2006/relationships/hyperlink" Target="#'p11400'!A1" /><Relationship Id="rId28" Type="http://schemas.openxmlformats.org/officeDocument/2006/relationships/hyperlink" Target="#'p21401'!A1" /><Relationship Id="rId29" Type="http://schemas.openxmlformats.org/officeDocument/2006/relationships/hyperlink" Target="#'p1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2</xdr:row>
      <xdr:rowOff>95250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43125" y="4191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88</a:t>
          </a:r>
        </a:p>
      </xdr:txBody>
    </xdr:sp>
    <xdr:clientData/>
  </xdr:oneCellAnchor>
  <xdr:twoCellAnchor>
    <xdr:from>
      <xdr:col>2</xdr:col>
      <xdr:colOff>323850</xdr:colOff>
      <xdr:row>2</xdr:row>
      <xdr:rowOff>95250</xdr:rowOff>
    </xdr:from>
    <xdr:to>
      <xdr:col>3</xdr:col>
      <xdr:colOff>314325</xdr:colOff>
      <xdr:row>4</xdr:row>
      <xdr:rowOff>38100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43050" y="4191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4</xdr:row>
      <xdr:rowOff>47625</xdr:rowOff>
    </xdr:from>
    <xdr:to>
      <xdr:col>3</xdr:col>
      <xdr:colOff>314325</xdr:colOff>
      <xdr:row>5</xdr:row>
      <xdr:rowOff>152400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43050" y="6953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5</xdr:row>
      <xdr:rowOff>152400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43125" y="9620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89</a:t>
          </a:r>
        </a:p>
      </xdr:txBody>
    </xdr:sp>
    <xdr:clientData/>
  </xdr:oneCellAnchor>
  <xdr:twoCellAnchor>
    <xdr:from>
      <xdr:col>2</xdr:col>
      <xdr:colOff>323850</xdr:colOff>
      <xdr:row>5</xdr:row>
      <xdr:rowOff>152400</xdr:rowOff>
    </xdr:from>
    <xdr:to>
      <xdr:col>3</xdr:col>
      <xdr:colOff>314325</xdr:colOff>
      <xdr:row>7</xdr:row>
      <xdr:rowOff>95250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43050" y="9620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7</xdr:row>
      <xdr:rowOff>104775</xdr:rowOff>
    </xdr:from>
    <xdr:to>
      <xdr:col>3</xdr:col>
      <xdr:colOff>314325</xdr:colOff>
      <xdr:row>9</xdr:row>
      <xdr:rowOff>47625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43050" y="12382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9</xdr:row>
      <xdr:rowOff>57150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43125" y="15144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323850</xdr:colOff>
      <xdr:row>9</xdr:row>
      <xdr:rowOff>57150</xdr:rowOff>
    </xdr:from>
    <xdr:to>
      <xdr:col>3</xdr:col>
      <xdr:colOff>314325</xdr:colOff>
      <xdr:row>11</xdr:row>
      <xdr:rowOff>0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43050" y="15144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11</xdr:row>
      <xdr:rowOff>9525</xdr:rowOff>
    </xdr:from>
    <xdr:to>
      <xdr:col>3</xdr:col>
      <xdr:colOff>314325</xdr:colOff>
      <xdr:row>12</xdr:row>
      <xdr:rowOff>114300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43050" y="17907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12</xdr:row>
      <xdr:rowOff>123825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52650" y="20669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91</a:t>
          </a:r>
        </a:p>
      </xdr:txBody>
    </xdr:sp>
    <xdr:clientData/>
  </xdr:oneCellAnchor>
  <xdr:twoCellAnchor>
    <xdr:from>
      <xdr:col>2</xdr:col>
      <xdr:colOff>333375</xdr:colOff>
      <xdr:row>12</xdr:row>
      <xdr:rowOff>123825</xdr:rowOff>
    </xdr:from>
    <xdr:to>
      <xdr:col>3</xdr:col>
      <xdr:colOff>323850</xdr:colOff>
      <xdr:row>14</xdr:row>
      <xdr:rowOff>66675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52575" y="20669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14</xdr:row>
      <xdr:rowOff>76200</xdr:rowOff>
    </xdr:from>
    <xdr:to>
      <xdr:col>3</xdr:col>
      <xdr:colOff>323850</xdr:colOff>
      <xdr:row>16</xdr:row>
      <xdr:rowOff>19050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52575" y="23431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16</xdr:row>
      <xdr:rowOff>19050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43125" y="26098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سال92</a:t>
          </a:r>
        </a:p>
      </xdr:txBody>
    </xdr:sp>
    <xdr:clientData/>
  </xdr:oneCellAnchor>
  <xdr:twoCellAnchor>
    <xdr:from>
      <xdr:col>2</xdr:col>
      <xdr:colOff>323850</xdr:colOff>
      <xdr:row>16</xdr:row>
      <xdr:rowOff>28575</xdr:rowOff>
    </xdr:from>
    <xdr:to>
      <xdr:col>3</xdr:col>
      <xdr:colOff>314325</xdr:colOff>
      <xdr:row>17</xdr:row>
      <xdr:rowOff>133350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43050" y="26193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17</xdr:row>
      <xdr:rowOff>142875</xdr:rowOff>
    </xdr:from>
    <xdr:to>
      <xdr:col>3</xdr:col>
      <xdr:colOff>314325</xdr:colOff>
      <xdr:row>19</xdr:row>
      <xdr:rowOff>85725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43050" y="28956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19</xdr:row>
      <xdr:rowOff>85725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43125" y="31623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333375</xdr:colOff>
      <xdr:row>21</xdr:row>
      <xdr:rowOff>38100</xdr:rowOff>
    </xdr:from>
    <xdr:to>
      <xdr:col>3</xdr:col>
      <xdr:colOff>323850</xdr:colOff>
      <xdr:row>22</xdr:row>
      <xdr:rowOff>142875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52575" y="34385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323850</xdr:colOff>
      <xdr:row>19</xdr:row>
      <xdr:rowOff>85725</xdr:rowOff>
    </xdr:from>
    <xdr:to>
      <xdr:col>3</xdr:col>
      <xdr:colOff>314325</xdr:colOff>
      <xdr:row>21</xdr:row>
      <xdr:rowOff>28575</xdr:rowOff>
    </xdr:to>
    <xdr:sp fLocksText="0">
      <xdr:nvSpPr>
        <xdr:cNvPr id="18" name="Text Box 14">
          <a:hlinkClick r:id="rId12"/>
        </xdr:cNvPr>
        <xdr:cNvSpPr txBox="1">
          <a:spLocks noChangeArrowheads="1"/>
        </xdr:cNvSpPr>
      </xdr:nvSpPr>
      <xdr:spPr>
        <a:xfrm>
          <a:off x="1543050" y="31623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323850</xdr:colOff>
      <xdr:row>22</xdr:row>
      <xdr:rowOff>133350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52650" y="36957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</a:t>
          </a:r>
          <a:r>
            <a:rPr lang="en-US" cap="none" sz="16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94</a:t>
          </a:r>
        </a:p>
      </xdr:txBody>
    </xdr:sp>
    <xdr:clientData/>
  </xdr:oneCellAnchor>
  <xdr:twoCellAnchor>
    <xdr:from>
      <xdr:col>2</xdr:col>
      <xdr:colOff>323850</xdr:colOff>
      <xdr:row>23</xdr:row>
      <xdr:rowOff>0</xdr:rowOff>
    </xdr:from>
    <xdr:to>
      <xdr:col>3</xdr:col>
      <xdr:colOff>314325</xdr:colOff>
      <xdr:row>24</xdr:row>
      <xdr:rowOff>104775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43050" y="37242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24</xdr:row>
      <xdr:rowOff>104775</xdr:rowOff>
    </xdr:from>
    <xdr:to>
      <xdr:col>3</xdr:col>
      <xdr:colOff>323850</xdr:colOff>
      <xdr:row>26</xdr:row>
      <xdr:rowOff>38100</xdr:rowOff>
    </xdr:to>
    <xdr:sp fLocksText="0">
      <xdr:nvSpPr>
        <xdr:cNvPr id="21" name="Text Box 14">
          <a:hlinkClick r:id="rId14"/>
        </xdr:cNvPr>
        <xdr:cNvSpPr txBox="1">
          <a:spLocks noChangeArrowheads="1"/>
        </xdr:cNvSpPr>
      </xdr:nvSpPr>
      <xdr:spPr>
        <a:xfrm>
          <a:off x="1552575" y="399097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323850</xdr:colOff>
      <xdr:row>26</xdr:row>
      <xdr:rowOff>28575</xdr:rowOff>
    </xdr:from>
    <xdr:ext cx="3276600" cy="542925"/>
    <xdr:sp fLocksText="0">
      <xdr:nvSpPr>
        <xdr:cNvPr id="22" name="Text Box 13"/>
        <xdr:cNvSpPr txBox="1">
          <a:spLocks noChangeArrowheads="1"/>
        </xdr:cNvSpPr>
      </xdr:nvSpPr>
      <xdr:spPr>
        <a:xfrm>
          <a:off x="2152650" y="42386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95</a:t>
          </a:r>
        </a:p>
      </xdr:txBody>
    </xdr:sp>
    <xdr:clientData/>
  </xdr:oneCellAnchor>
  <xdr:twoCellAnchor>
    <xdr:from>
      <xdr:col>2</xdr:col>
      <xdr:colOff>333375</xdr:colOff>
      <xdr:row>27</xdr:row>
      <xdr:rowOff>133350</xdr:rowOff>
    </xdr:from>
    <xdr:to>
      <xdr:col>3</xdr:col>
      <xdr:colOff>323850</xdr:colOff>
      <xdr:row>29</xdr:row>
      <xdr:rowOff>76200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52575" y="45053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323850</xdr:colOff>
      <xdr:row>26</xdr:row>
      <xdr:rowOff>38100</xdr:rowOff>
    </xdr:from>
    <xdr:to>
      <xdr:col>3</xdr:col>
      <xdr:colOff>314325</xdr:colOff>
      <xdr:row>27</xdr:row>
      <xdr:rowOff>142875</xdr:rowOff>
    </xdr:to>
    <xdr:sp fLocksText="0">
      <xdr:nvSpPr>
        <xdr:cNvPr id="24" name="Text Box 14">
          <a:hlinkClick r:id="rId16"/>
        </xdr:cNvPr>
        <xdr:cNvSpPr txBox="1">
          <a:spLocks noChangeArrowheads="1"/>
        </xdr:cNvSpPr>
      </xdr:nvSpPr>
      <xdr:spPr>
        <a:xfrm>
          <a:off x="1543050" y="42481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26</xdr:row>
      <xdr:rowOff>57150</xdr:rowOff>
    </xdr:from>
    <xdr:to>
      <xdr:col>3</xdr:col>
      <xdr:colOff>314325</xdr:colOff>
      <xdr:row>28</xdr:row>
      <xdr:rowOff>0</xdr:rowOff>
    </xdr:to>
    <xdr:sp fLocksText="0">
      <xdr:nvSpPr>
        <xdr:cNvPr id="25" name="Text Box 14">
          <a:hlinkClick r:id="rId17"/>
        </xdr:cNvPr>
        <xdr:cNvSpPr txBox="1">
          <a:spLocks noChangeArrowheads="1"/>
        </xdr:cNvSpPr>
      </xdr:nvSpPr>
      <xdr:spPr>
        <a:xfrm>
          <a:off x="1543050" y="42672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31</xdr:row>
      <xdr:rowOff>9525</xdr:rowOff>
    </xdr:from>
    <xdr:to>
      <xdr:col>3</xdr:col>
      <xdr:colOff>323850</xdr:colOff>
      <xdr:row>32</xdr:row>
      <xdr:rowOff>114300</xdr:rowOff>
    </xdr:to>
    <xdr:sp fLocksText="0">
      <xdr:nvSpPr>
        <xdr:cNvPr id="26" name="Text Box 14">
          <a:hlinkClick r:id="rId18"/>
        </xdr:cNvPr>
        <xdr:cNvSpPr txBox="1">
          <a:spLocks noChangeArrowheads="1"/>
        </xdr:cNvSpPr>
      </xdr:nvSpPr>
      <xdr:spPr>
        <a:xfrm>
          <a:off x="1552575" y="50292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323850</xdr:colOff>
      <xdr:row>29</xdr:row>
      <xdr:rowOff>85725</xdr:rowOff>
    </xdr:from>
    <xdr:ext cx="3276600" cy="542925"/>
    <xdr:sp fLocksText="0">
      <xdr:nvSpPr>
        <xdr:cNvPr id="27" name="Text Box 13"/>
        <xdr:cNvSpPr txBox="1">
          <a:spLocks noChangeArrowheads="1"/>
        </xdr:cNvSpPr>
      </xdr:nvSpPr>
      <xdr:spPr>
        <a:xfrm>
          <a:off x="2152650" y="47815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 سال 96</a:t>
          </a:r>
        </a:p>
      </xdr:txBody>
    </xdr:sp>
    <xdr:clientData/>
  </xdr:oneCellAnchor>
  <xdr:twoCellAnchor>
    <xdr:from>
      <xdr:col>2</xdr:col>
      <xdr:colOff>333375</xdr:colOff>
      <xdr:row>29</xdr:row>
      <xdr:rowOff>95250</xdr:rowOff>
    </xdr:from>
    <xdr:to>
      <xdr:col>3</xdr:col>
      <xdr:colOff>314325</xdr:colOff>
      <xdr:row>31</xdr:row>
      <xdr:rowOff>38100</xdr:rowOff>
    </xdr:to>
    <xdr:sp fLocksText="0">
      <xdr:nvSpPr>
        <xdr:cNvPr id="28" name="Text Box 14">
          <a:hlinkClick r:id="rId19"/>
        </xdr:cNvPr>
        <xdr:cNvSpPr txBox="1">
          <a:spLocks noChangeArrowheads="1"/>
        </xdr:cNvSpPr>
      </xdr:nvSpPr>
      <xdr:spPr>
        <a:xfrm>
          <a:off x="1552575" y="4791075"/>
          <a:ext cx="5905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333375</xdr:colOff>
      <xdr:row>32</xdr:row>
      <xdr:rowOff>142875</xdr:rowOff>
    </xdr:from>
    <xdr:ext cx="3276600" cy="542925"/>
    <xdr:sp fLocksText="0">
      <xdr:nvSpPr>
        <xdr:cNvPr id="29" name="Text Box 13"/>
        <xdr:cNvSpPr txBox="1">
          <a:spLocks noChangeArrowheads="1"/>
        </xdr:cNvSpPr>
      </xdr:nvSpPr>
      <xdr:spPr>
        <a:xfrm>
          <a:off x="2162175" y="53244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سال97</a:t>
          </a:r>
        </a:p>
      </xdr:txBody>
    </xdr:sp>
    <xdr:clientData/>
  </xdr:oneCellAnchor>
  <xdr:twoCellAnchor>
    <xdr:from>
      <xdr:col>2</xdr:col>
      <xdr:colOff>333375</xdr:colOff>
      <xdr:row>34</xdr:row>
      <xdr:rowOff>95250</xdr:rowOff>
    </xdr:from>
    <xdr:to>
      <xdr:col>3</xdr:col>
      <xdr:colOff>323850</xdr:colOff>
      <xdr:row>36</xdr:row>
      <xdr:rowOff>38100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52575" y="56007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323850</xdr:colOff>
      <xdr:row>32</xdr:row>
      <xdr:rowOff>123825</xdr:rowOff>
    </xdr:from>
    <xdr:to>
      <xdr:col>3</xdr:col>
      <xdr:colOff>314325</xdr:colOff>
      <xdr:row>34</xdr:row>
      <xdr:rowOff>104775</xdr:rowOff>
    </xdr:to>
    <xdr:sp fLocksText="0">
      <xdr:nvSpPr>
        <xdr:cNvPr id="31" name="Text Box 14">
          <a:hlinkClick r:id="rId21"/>
        </xdr:cNvPr>
        <xdr:cNvSpPr txBox="1">
          <a:spLocks noChangeArrowheads="1"/>
        </xdr:cNvSpPr>
      </xdr:nvSpPr>
      <xdr:spPr>
        <a:xfrm>
          <a:off x="1543050" y="530542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333375</xdr:colOff>
      <xdr:row>36</xdr:row>
      <xdr:rowOff>47625</xdr:rowOff>
    </xdr:from>
    <xdr:ext cx="3276600" cy="542925"/>
    <xdr:sp fLocksText="0">
      <xdr:nvSpPr>
        <xdr:cNvPr id="32" name="Text Box 13"/>
        <xdr:cNvSpPr txBox="1">
          <a:spLocks noChangeArrowheads="1"/>
        </xdr:cNvSpPr>
      </xdr:nvSpPr>
      <xdr:spPr>
        <a:xfrm>
          <a:off x="2162175" y="58769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98</a:t>
          </a:r>
        </a:p>
      </xdr:txBody>
    </xdr:sp>
    <xdr:clientData/>
  </xdr:oneCellAnchor>
  <xdr:twoCellAnchor>
    <xdr:from>
      <xdr:col>2</xdr:col>
      <xdr:colOff>333375</xdr:colOff>
      <xdr:row>36</xdr:row>
      <xdr:rowOff>38100</xdr:rowOff>
    </xdr:from>
    <xdr:to>
      <xdr:col>3</xdr:col>
      <xdr:colOff>323850</xdr:colOff>
      <xdr:row>38</xdr:row>
      <xdr:rowOff>19050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552575" y="586740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333375</xdr:colOff>
      <xdr:row>37</xdr:row>
      <xdr:rowOff>123825</xdr:rowOff>
    </xdr:from>
    <xdr:to>
      <xdr:col>3</xdr:col>
      <xdr:colOff>323850</xdr:colOff>
      <xdr:row>39</xdr:row>
      <xdr:rowOff>104775</xdr:rowOff>
    </xdr:to>
    <xdr:sp fLocksText="0">
      <xdr:nvSpPr>
        <xdr:cNvPr id="34" name="Text Box 14">
          <a:hlinkClick r:id="rId23"/>
        </xdr:cNvPr>
        <xdr:cNvSpPr txBox="1">
          <a:spLocks noChangeArrowheads="1"/>
        </xdr:cNvSpPr>
      </xdr:nvSpPr>
      <xdr:spPr>
        <a:xfrm>
          <a:off x="1552575" y="61150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333375</xdr:colOff>
      <xdr:row>39</xdr:row>
      <xdr:rowOff>114300</xdr:rowOff>
    </xdr:from>
    <xdr:ext cx="3276600" cy="542925"/>
    <xdr:sp fLocksText="0">
      <xdr:nvSpPr>
        <xdr:cNvPr id="35" name="Text Box 13"/>
        <xdr:cNvSpPr txBox="1">
          <a:spLocks noChangeArrowheads="1"/>
        </xdr:cNvSpPr>
      </xdr:nvSpPr>
      <xdr:spPr>
        <a:xfrm>
          <a:off x="2162175" y="64293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99</a:t>
          </a:r>
        </a:p>
      </xdr:txBody>
    </xdr:sp>
    <xdr:clientData/>
  </xdr:oneCellAnchor>
  <xdr:twoCellAnchor>
    <xdr:from>
      <xdr:col>2</xdr:col>
      <xdr:colOff>333375</xdr:colOff>
      <xdr:row>41</xdr:row>
      <xdr:rowOff>28575</xdr:rowOff>
    </xdr:from>
    <xdr:to>
      <xdr:col>3</xdr:col>
      <xdr:colOff>323850</xdr:colOff>
      <xdr:row>43</xdr:row>
      <xdr:rowOff>9525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52575" y="666750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333375</xdr:colOff>
      <xdr:row>39</xdr:row>
      <xdr:rowOff>95250</xdr:rowOff>
    </xdr:from>
    <xdr:to>
      <xdr:col>3</xdr:col>
      <xdr:colOff>323850</xdr:colOff>
      <xdr:row>41</xdr:row>
      <xdr:rowOff>76200</xdr:rowOff>
    </xdr:to>
    <xdr:sp fLocksText="0">
      <xdr:nvSpPr>
        <xdr:cNvPr id="37" name="Text Box 14">
          <a:hlinkClick r:id="rId25"/>
        </xdr:cNvPr>
        <xdr:cNvSpPr txBox="1">
          <a:spLocks noChangeArrowheads="1"/>
        </xdr:cNvSpPr>
      </xdr:nvSpPr>
      <xdr:spPr>
        <a:xfrm>
          <a:off x="1552575" y="641032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323850</xdr:colOff>
      <xdr:row>43</xdr:row>
      <xdr:rowOff>9525</xdr:rowOff>
    </xdr:from>
    <xdr:ext cx="3276600" cy="542925"/>
    <xdr:sp fLocksText="0">
      <xdr:nvSpPr>
        <xdr:cNvPr id="38" name="Text Box 13"/>
        <xdr:cNvSpPr txBox="1">
          <a:spLocks noChangeArrowheads="1"/>
        </xdr:cNvSpPr>
      </xdr:nvSpPr>
      <xdr:spPr>
        <a:xfrm>
          <a:off x="2152650" y="69723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1400</a:t>
          </a:r>
        </a:p>
      </xdr:txBody>
    </xdr:sp>
    <xdr:clientData/>
  </xdr:oneCellAnchor>
  <xdr:twoCellAnchor>
    <xdr:from>
      <xdr:col>2</xdr:col>
      <xdr:colOff>333375</xdr:colOff>
      <xdr:row>44</xdr:row>
      <xdr:rowOff>76200</xdr:rowOff>
    </xdr:from>
    <xdr:to>
      <xdr:col>3</xdr:col>
      <xdr:colOff>323850</xdr:colOff>
      <xdr:row>46</xdr:row>
      <xdr:rowOff>57150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552575" y="720090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333375</xdr:colOff>
      <xdr:row>43</xdr:row>
      <xdr:rowOff>0</xdr:rowOff>
    </xdr:from>
    <xdr:to>
      <xdr:col>3</xdr:col>
      <xdr:colOff>323850</xdr:colOff>
      <xdr:row>44</xdr:row>
      <xdr:rowOff>142875</xdr:rowOff>
    </xdr:to>
    <xdr:sp fLocksText="0">
      <xdr:nvSpPr>
        <xdr:cNvPr id="40" name="Text Box 14">
          <a:hlinkClick r:id="rId27"/>
        </xdr:cNvPr>
        <xdr:cNvSpPr txBox="1">
          <a:spLocks noChangeArrowheads="1"/>
        </xdr:cNvSpPr>
      </xdr:nvSpPr>
      <xdr:spPr>
        <a:xfrm>
          <a:off x="1552575" y="696277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314325</xdr:colOff>
      <xdr:row>46</xdr:row>
      <xdr:rowOff>66675</xdr:rowOff>
    </xdr:from>
    <xdr:ext cx="3276600" cy="542925"/>
    <xdr:sp fLocksText="0">
      <xdr:nvSpPr>
        <xdr:cNvPr id="41" name="Text Box 13"/>
        <xdr:cNvSpPr txBox="1">
          <a:spLocks noChangeArrowheads="1"/>
        </xdr:cNvSpPr>
      </xdr:nvSpPr>
      <xdr:spPr>
        <a:xfrm>
          <a:off x="2143125" y="75152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رستم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سال 1401</a:t>
          </a:r>
        </a:p>
      </xdr:txBody>
    </xdr:sp>
    <xdr:clientData/>
  </xdr:oneCellAnchor>
  <xdr:twoCellAnchor>
    <xdr:from>
      <xdr:col>2</xdr:col>
      <xdr:colOff>323850</xdr:colOff>
      <xdr:row>47</xdr:row>
      <xdr:rowOff>142875</xdr:rowOff>
    </xdr:from>
    <xdr:to>
      <xdr:col>3</xdr:col>
      <xdr:colOff>314325</xdr:colOff>
      <xdr:row>49</xdr:row>
      <xdr:rowOff>123825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543050" y="77533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323850</xdr:colOff>
      <xdr:row>46</xdr:row>
      <xdr:rowOff>57150</xdr:rowOff>
    </xdr:from>
    <xdr:to>
      <xdr:col>3</xdr:col>
      <xdr:colOff>314325</xdr:colOff>
      <xdr:row>48</xdr:row>
      <xdr:rowOff>38100</xdr:rowOff>
    </xdr:to>
    <xdr:sp fLocksText="0">
      <xdr:nvSpPr>
        <xdr:cNvPr id="43" name="Text Box 14">
          <a:hlinkClick r:id="rId29"/>
        </xdr:cNvPr>
        <xdr:cNvSpPr txBox="1">
          <a:spLocks noChangeArrowheads="1"/>
        </xdr:cNvSpPr>
      </xdr:nvSpPr>
      <xdr:spPr>
        <a:xfrm>
          <a:off x="1543050" y="750570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3947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3947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3947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3947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9672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9672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9672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9672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9672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9672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680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476250</xdr:colOff>
      <xdr:row>0</xdr:row>
      <xdr:rowOff>95250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496550" y="952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014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39475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4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bn48"/>
      <sheetName val="fvbn49"/>
      <sheetName val="fvbo4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vbn48"/>
      <sheetName val="fvbn49"/>
      <sheetName val="fvbo48"/>
    </sheetNames>
    <sheetDataSet>
      <sheetData sheetId="0">
        <row r="8">
          <cell r="M8">
            <v>9486</v>
          </cell>
        </row>
        <row r="9">
          <cell r="M9">
            <v>321</v>
          </cell>
        </row>
        <row r="10">
          <cell r="M10">
            <v>462</v>
          </cell>
        </row>
        <row r="11">
          <cell r="M11">
            <v>46</v>
          </cell>
        </row>
        <row r="12">
          <cell r="M12">
            <v>978</v>
          </cell>
        </row>
        <row r="13">
          <cell r="B13">
            <v>0</v>
          </cell>
          <cell r="G13">
            <v>0</v>
          </cell>
          <cell r="L13">
            <v>3085804</v>
          </cell>
          <cell r="M13">
            <v>275</v>
          </cell>
        </row>
        <row r="14">
          <cell r="B14">
            <v>71577147542</v>
          </cell>
          <cell r="G14">
            <v>68990871241</v>
          </cell>
          <cell r="L14">
            <v>76057762</v>
          </cell>
          <cell r="M14">
            <v>11568</v>
          </cell>
        </row>
      </sheetData>
      <sheetData sheetId="1">
        <row r="8">
          <cell r="M8">
            <v>4784</v>
          </cell>
        </row>
        <row r="9">
          <cell r="M9">
            <v>186</v>
          </cell>
        </row>
        <row r="10">
          <cell r="M10">
            <v>229</v>
          </cell>
        </row>
        <row r="11">
          <cell r="M11">
            <v>15</v>
          </cell>
        </row>
        <row r="12">
          <cell r="M12">
            <v>256</v>
          </cell>
        </row>
        <row r="13">
          <cell r="B13">
            <v>0</v>
          </cell>
          <cell r="G13">
            <v>0</v>
          </cell>
          <cell r="L13">
            <v>0</v>
          </cell>
          <cell r="M13">
            <v>0</v>
          </cell>
        </row>
        <row r="14">
          <cell r="B14">
            <v>27331853042</v>
          </cell>
          <cell r="G14">
            <v>25645472136</v>
          </cell>
          <cell r="L14">
            <v>35940517</v>
          </cell>
          <cell r="M14">
            <v>5470</v>
          </cell>
        </row>
      </sheetData>
      <sheetData sheetId="2">
        <row r="8">
          <cell r="M8">
            <v>14270</v>
          </cell>
        </row>
        <row r="9">
          <cell r="M9">
            <v>507</v>
          </cell>
        </row>
        <row r="10">
          <cell r="M10">
            <v>691</v>
          </cell>
        </row>
        <row r="11">
          <cell r="M11">
            <v>61</v>
          </cell>
        </row>
        <row r="12">
          <cell r="M12">
            <v>1234</v>
          </cell>
        </row>
        <row r="13">
          <cell r="M13">
            <v>275</v>
          </cell>
        </row>
        <row r="14">
          <cell r="B14">
            <v>98909000584</v>
          </cell>
          <cell r="D14">
            <v>23238656070</v>
          </cell>
          <cell r="G14">
            <v>94636343377</v>
          </cell>
          <cell r="L14">
            <v>111998279</v>
          </cell>
          <cell r="M14">
            <v>17038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16">
          <cell r="B16">
            <v>11472</v>
          </cell>
        </row>
      </sheetData>
      <sheetData sheetId="15">
        <row r="14">
          <cell r="N14">
            <v>18787</v>
          </cell>
        </row>
        <row r="17">
          <cell r="A17">
            <v>0</v>
          </cell>
          <cell r="B17">
            <v>0</v>
          </cell>
          <cell r="C17">
            <v>75710</v>
          </cell>
          <cell r="D17">
            <v>1080</v>
          </cell>
          <cell r="E17">
            <v>5.196</v>
          </cell>
          <cell r="F17">
            <v>326.56499999999994</v>
          </cell>
          <cell r="G17">
            <v>0.428</v>
          </cell>
          <cell r="H17">
            <v>0.5539999999999996</v>
          </cell>
          <cell r="I17">
            <v>0.053</v>
          </cell>
          <cell r="J17">
            <v>0.222</v>
          </cell>
          <cell r="K17">
            <v>497.75180000000006</v>
          </cell>
          <cell r="L17">
            <v>7</v>
          </cell>
          <cell r="M1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45">
          <cell r="A45">
            <v>472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13">
          <cell r="B13">
            <v>2</v>
          </cell>
          <cell r="C13">
            <v>1</v>
          </cell>
          <cell r="D13">
            <v>0</v>
          </cell>
          <cell r="E13">
            <v>5</v>
          </cell>
          <cell r="F13">
            <v>4</v>
          </cell>
          <cell r="H1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2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ht="12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ht="12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12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12.7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ht="12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2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2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</row>
    <row r="23" spans="1:12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</row>
    <row r="25" spans="1:12" ht="12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66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66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66"/>
    </row>
    <row r="29" spans="1:12" ht="12.75">
      <c r="A29" s="7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66"/>
    </row>
    <row r="30" spans="1:12" ht="12.75">
      <c r="A30" s="70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66"/>
    </row>
    <row r="31" spans="1:12" ht="12.75">
      <c r="A31" s="70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66"/>
    </row>
    <row r="32" spans="1:12" ht="12.75">
      <c r="A32" s="7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66"/>
    </row>
    <row r="33" spans="1:12" ht="12.75">
      <c r="A33" s="7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66"/>
    </row>
    <row r="34" spans="1:12" ht="12.75">
      <c r="A34" s="70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66"/>
    </row>
    <row r="35" spans="1:12" ht="12.75">
      <c r="A35" s="7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6"/>
    </row>
    <row r="36" spans="1:12" ht="12.75">
      <c r="A36" s="7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66"/>
    </row>
    <row r="37" spans="1:12" ht="12.75">
      <c r="A37" s="7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66"/>
    </row>
    <row r="38" spans="1:12" ht="12.75">
      <c r="A38" s="7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66"/>
    </row>
    <row r="39" spans="1:12" ht="12.75">
      <c r="A39" s="7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66"/>
    </row>
    <row r="40" spans="1:1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66"/>
    </row>
    <row r="41" spans="1:1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66"/>
    </row>
    <row r="42" spans="1:1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66"/>
    </row>
    <row r="43" spans="1:1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66"/>
    </row>
    <row r="44" spans="1:1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66"/>
    </row>
    <row r="45" spans="1:1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66"/>
    </row>
    <row r="46" spans="1:1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66"/>
    </row>
    <row r="47" spans="1:1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66"/>
    </row>
    <row r="48" spans="1:1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66"/>
    </row>
    <row r="49" spans="1:1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66"/>
    </row>
    <row r="50" spans="1:1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66"/>
    </row>
    <row r="51" spans="1:1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66"/>
    </row>
    <row r="52" spans="1:1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66"/>
    </row>
    <row r="53" spans="1:1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6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70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f>+'[4]mojtasesa140112'!$N$14</f>
        <v>18787</v>
      </c>
      <c r="E3" s="9" t="s">
        <v>2</v>
      </c>
    </row>
    <row r="4" spans="2:5" ht="24.75" customHeight="1">
      <c r="B4" s="10"/>
      <c r="C4" s="8" t="s">
        <v>15</v>
      </c>
      <c r="D4" s="58">
        <v>4</v>
      </c>
      <c r="E4" s="9" t="s">
        <v>3</v>
      </c>
    </row>
    <row r="5" spans="2:5" ht="24.75" customHeight="1">
      <c r="B5" s="14"/>
      <c r="C5" s="15" t="s">
        <v>16</v>
      </c>
      <c r="D5" s="27">
        <v>13465</v>
      </c>
      <c r="E5" s="16" t="s">
        <v>42</v>
      </c>
    </row>
    <row r="6" spans="2:5" ht="24.75" customHeight="1">
      <c r="B6" s="80" t="s">
        <v>71</v>
      </c>
      <c r="C6" s="81"/>
      <c r="D6" s="81"/>
      <c r="E6" s="82"/>
    </row>
    <row r="7" spans="2:5" ht="24.75" customHeight="1">
      <c r="B7" s="10"/>
      <c r="C7" s="8" t="s">
        <v>17</v>
      </c>
      <c r="D7" s="58">
        <v>431.531</v>
      </c>
      <c r="E7" s="9" t="s">
        <v>4</v>
      </c>
    </row>
    <row r="8" spans="2:5" ht="24.75" customHeight="1">
      <c r="B8" s="10"/>
      <c r="C8" s="8" t="s">
        <v>17</v>
      </c>
      <c r="D8" s="58">
        <v>291.05899999999997</v>
      </c>
      <c r="E8" s="9" t="s">
        <v>5</v>
      </c>
    </row>
    <row r="9" spans="2:10" ht="24.75" customHeight="1">
      <c r="B9" s="7" t="s">
        <v>72</v>
      </c>
      <c r="C9" s="8" t="s">
        <v>18</v>
      </c>
      <c r="D9" s="28">
        <v>793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7497</v>
      </c>
      <c r="E11" s="57" t="s">
        <v>53</v>
      </c>
    </row>
    <row r="12" spans="2:5" ht="24.75" customHeight="1">
      <c r="B12" s="10"/>
      <c r="C12" s="8" t="s">
        <v>40</v>
      </c>
      <c r="D12" s="26">
        <v>18</v>
      </c>
      <c r="E12" s="9" t="s">
        <v>44</v>
      </c>
    </row>
    <row r="13" spans="2:5" ht="24.75" customHeight="1">
      <c r="B13" s="10"/>
      <c r="C13" s="8" t="s">
        <v>40</v>
      </c>
      <c r="D13" s="26">
        <v>17</v>
      </c>
      <c r="E13" s="9" t="s">
        <v>45</v>
      </c>
    </row>
    <row r="14" spans="2:5" ht="24.75" customHeight="1">
      <c r="B14" s="10"/>
      <c r="C14" s="8" t="s">
        <v>20</v>
      </c>
      <c r="D14" s="26">
        <v>172</v>
      </c>
      <c r="E14" s="9" t="s">
        <v>7</v>
      </c>
    </row>
    <row r="15" spans="2:5" ht="24.75" customHeight="1">
      <c r="B15" s="10"/>
      <c r="C15" s="8" t="s">
        <v>16</v>
      </c>
      <c r="D15" s="28">
        <v>504</v>
      </c>
      <c r="E15" s="9" t="s">
        <v>46</v>
      </c>
    </row>
    <row r="16" spans="2:5" ht="24.75" customHeight="1">
      <c r="B16" s="10"/>
      <c r="C16" s="8" t="s">
        <v>21</v>
      </c>
      <c r="D16" s="28">
        <v>67926842</v>
      </c>
      <c r="E16" s="11" t="s">
        <v>8</v>
      </c>
    </row>
    <row r="17" spans="2:5" ht="24.75" customHeight="1">
      <c r="B17" s="10"/>
      <c r="C17" s="8" t="s">
        <v>22</v>
      </c>
      <c r="D17" s="28">
        <v>17202712751</v>
      </c>
      <c r="E17" s="11" t="s">
        <v>8</v>
      </c>
    </row>
    <row r="18" spans="2:5" ht="24.75" customHeight="1">
      <c r="B18" s="10"/>
      <c r="C18" s="8" t="s">
        <v>22</v>
      </c>
      <c r="D18" s="28">
        <v>18939252004</v>
      </c>
      <c r="E18" s="9" t="s">
        <v>9</v>
      </c>
    </row>
    <row r="19" spans="2:5" ht="24.75" customHeight="1">
      <c r="B19" s="10"/>
      <c r="C19" s="8" t="s">
        <v>41</v>
      </c>
      <c r="D19" s="29">
        <v>1.1009456635203685</v>
      </c>
      <c r="E19" s="9" t="s">
        <v>10</v>
      </c>
    </row>
    <row r="20" spans="2:5" ht="24.75" customHeight="1">
      <c r="B20" s="10"/>
      <c r="C20" s="8" t="s">
        <v>22</v>
      </c>
      <c r="D20" s="28">
        <v>5357712205</v>
      </c>
      <c r="E20" s="9" t="s">
        <v>11</v>
      </c>
    </row>
    <row r="21" spans="2:5" ht="24.75" customHeight="1" thickBot="1">
      <c r="B21" s="18" t="s">
        <v>73</v>
      </c>
      <c r="C21" s="12" t="s">
        <v>23</v>
      </c>
      <c r="D21" s="30">
        <v>5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12" sqref="A12:F14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421875" style="0" customWidth="1"/>
  </cols>
  <sheetData>
    <row r="1" spans="1:6" ht="33" customHeight="1">
      <c r="A1" s="83" t="s">
        <v>49</v>
      </c>
      <c r="B1" s="83"/>
      <c r="C1" s="83"/>
      <c r="D1" s="83"/>
      <c r="E1" s="83"/>
      <c r="F1" s="83"/>
    </row>
    <row r="2" spans="1:6" ht="25.5" customHeight="1" thickBot="1">
      <c r="A2" s="84" t="str">
        <f>+'p192'!B1</f>
        <v>تا پایان سال 92</v>
      </c>
      <c r="B2" s="84"/>
      <c r="C2" s="84"/>
      <c r="D2" s="84"/>
      <c r="E2" s="84"/>
      <c r="F2" s="84"/>
    </row>
    <row r="3" spans="1:6" ht="23.25" thickTop="1">
      <c r="A3" s="1" t="s">
        <v>33</v>
      </c>
      <c r="B3" s="2" t="s">
        <v>34</v>
      </c>
      <c r="C3" s="2" t="s">
        <v>35</v>
      </c>
      <c r="D3" s="2" t="s">
        <v>35</v>
      </c>
      <c r="E3" s="2" t="s">
        <v>36</v>
      </c>
      <c r="F3" s="3" t="s">
        <v>32</v>
      </c>
    </row>
    <row r="4" spans="1:6" ht="22.5">
      <c r="A4" s="60" t="s">
        <v>37</v>
      </c>
      <c r="B4" s="61" t="s">
        <v>38</v>
      </c>
      <c r="C4" s="61" t="s">
        <v>38</v>
      </c>
      <c r="D4" s="61" t="s">
        <v>0</v>
      </c>
      <c r="E4" s="61" t="s">
        <v>39</v>
      </c>
      <c r="F4" s="62"/>
    </row>
    <row r="5" spans="1:6" ht="45" customHeight="1">
      <c r="A5" s="63">
        <v>1.1230564124325375</v>
      </c>
      <c r="B5" s="40">
        <v>15981933004</v>
      </c>
      <c r="C5" s="40">
        <v>14230748186</v>
      </c>
      <c r="D5" s="40">
        <v>62764233</v>
      </c>
      <c r="E5" s="40">
        <v>11176</v>
      </c>
      <c r="F5" s="64" t="s">
        <v>48</v>
      </c>
    </row>
    <row r="6" spans="1:6" ht="45" customHeight="1">
      <c r="A6" s="63">
        <v>0.995072092994487</v>
      </c>
      <c r="B6" s="40">
        <v>2957319000</v>
      </c>
      <c r="C6" s="40">
        <v>2971964565</v>
      </c>
      <c r="D6" s="40">
        <v>5162609</v>
      </c>
      <c r="E6" s="40">
        <v>2289</v>
      </c>
      <c r="F6" s="64" t="s">
        <v>69</v>
      </c>
    </row>
    <row r="7" spans="1:6" ht="48.75" customHeight="1" thickBot="1">
      <c r="A7" s="65">
        <v>1.1009456635203685</v>
      </c>
      <c r="B7" s="43">
        <v>18939252004</v>
      </c>
      <c r="C7" s="43">
        <v>17202712751</v>
      </c>
      <c r="D7" s="43">
        <v>67926842</v>
      </c>
      <c r="E7" s="43">
        <v>13465</v>
      </c>
      <c r="F7" s="44" t="s">
        <v>68</v>
      </c>
    </row>
    <row r="8" spans="1:6" ht="13.5" customHeight="1" thickTop="1">
      <c r="A8" s="45"/>
      <c r="B8" s="45"/>
      <c r="C8" s="45"/>
      <c r="D8" s="45"/>
      <c r="E8" s="45"/>
      <c r="F8" s="45"/>
    </row>
    <row r="9" spans="1:6" ht="39.75" customHeight="1" thickBot="1">
      <c r="A9" s="85" t="s">
        <v>26</v>
      </c>
      <c r="B9" s="85"/>
      <c r="C9" s="85"/>
      <c r="D9" s="85"/>
      <c r="E9" s="85"/>
      <c r="F9" s="85"/>
    </row>
    <row r="10" spans="1:6" ht="27.75" thickTop="1">
      <c r="A10" s="46" t="s">
        <v>27</v>
      </c>
      <c r="B10" s="47" t="s">
        <v>28</v>
      </c>
      <c r="C10" s="47" t="s">
        <v>29</v>
      </c>
      <c r="D10" s="47" t="s">
        <v>30</v>
      </c>
      <c r="E10" s="47" t="s">
        <v>31</v>
      </c>
      <c r="F10" s="48" t="s">
        <v>32</v>
      </c>
    </row>
    <row r="11" spans="1:6" ht="6.75" customHeight="1">
      <c r="A11" s="49"/>
      <c r="B11" s="50"/>
      <c r="C11" s="50"/>
      <c r="D11" s="50"/>
      <c r="E11" s="50"/>
      <c r="F11" s="51"/>
    </row>
    <row r="12" spans="1:6" ht="39.75" customHeight="1">
      <c r="A12" s="52">
        <v>606</v>
      </c>
      <c r="B12" s="53">
        <v>41</v>
      </c>
      <c r="C12" s="53">
        <v>471</v>
      </c>
      <c r="D12" s="53">
        <v>531</v>
      </c>
      <c r="E12" s="53">
        <v>9527</v>
      </c>
      <c r="F12" s="41" t="s">
        <v>48</v>
      </c>
    </row>
    <row r="13" spans="1:6" ht="39.75" customHeight="1">
      <c r="A13" s="52">
        <v>282</v>
      </c>
      <c r="B13" s="53">
        <v>15</v>
      </c>
      <c r="C13" s="53">
        <v>1</v>
      </c>
      <c r="D13" s="53">
        <v>80</v>
      </c>
      <c r="E13" s="53">
        <v>1911</v>
      </c>
      <c r="F13" s="56" t="s">
        <v>51</v>
      </c>
    </row>
    <row r="14" spans="1:6" ht="42" customHeight="1" thickBot="1">
      <c r="A14" s="54">
        <v>888</v>
      </c>
      <c r="B14" s="55">
        <v>56</v>
      </c>
      <c r="C14" s="55">
        <v>472</v>
      </c>
      <c r="D14" s="55">
        <v>611</v>
      </c>
      <c r="E14" s="55">
        <v>11438</v>
      </c>
      <c r="F14" s="44" t="s">
        <v>43</v>
      </c>
    </row>
    <row r="15" ht="13.5" thickTop="1"/>
    <row r="20" ht="13.5" thickBot="1"/>
    <row r="21" spans="2:5" ht="24" thickBot="1">
      <c r="B21" s="17">
        <f>IF(B7='p192'!D18,1," ")</f>
        <v>1</v>
      </c>
      <c r="C21" s="17">
        <f>IF(C7='p192'!D17,1," ")</f>
        <v>1</v>
      </c>
      <c r="D21" s="17">
        <f>IF(D7='p192'!D16,1," ")</f>
        <v>1</v>
      </c>
      <c r="E21" s="17">
        <f>IF(E7='p192'!D5,1," ")</f>
        <v>1</v>
      </c>
    </row>
    <row r="22" ht="24" thickBot="1">
      <c r="E22" s="17">
        <f>IF(SUM(A14:E14)=E7,1," ")</f>
        <v>1</v>
      </c>
    </row>
  </sheetData>
  <sheetProtection/>
  <mergeCells count="3">
    <mergeCell ref="A1:F1"/>
    <mergeCell ref="A2:F2"/>
    <mergeCell ref="A9:F9"/>
  </mergeCells>
  <printOptions/>
  <pageMargins left="0.984251968503937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75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v>5</v>
      </c>
      <c r="E4" s="9" t="s">
        <v>3</v>
      </c>
    </row>
    <row r="5" spans="2:5" ht="24.75" customHeight="1">
      <c r="B5" s="14"/>
      <c r="C5" s="15" t="s">
        <v>16</v>
      </c>
      <c r="D5" s="27">
        <v>13931</v>
      </c>
      <c r="E5" s="16" t="s">
        <v>42</v>
      </c>
    </row>
    <row r="6" spans="2:5" ht="24.75" customHeight="1">
      <c r="B6" s="80" t="s">
        <v>76</v>
      </c>
      <c r="C6" s="81"/>
      <c r="D6" s="81"/>
      <c r="E6" s="82"/>
    </row>
    <row r="7" spans="2:5" ht="24.75" customHeight="1">
      <c r="B7" s="10"/>
      <c r="C7" s="8" t="s">
        <v>17</v>
      </c>
      <c r="D7" s="58">
        <v>446.4839999999999</v>
      </c>
      <c r="E7" s="9" t="s">
        <v>4</v>
      </c>
    </row>
    <row r="8" spans="2:5" ht="24.75" customHeight="1">
      <c r="B8" s="10"/>
      <c r="C8" s="8" t="s">
        <v>17</v>
      </c>
      <c r="D8" s="58">
        <v>298.0519999999999</v>
      </c>
      <c r="E8" s="9" t="s">
        <v>5</v>
      </c>
    </row>
    <row r="9" spans="2:10" ht="24.75" customHeight="1">
      <c r="B9" s="7" t="s">
        <v>77</v>
      </c>
      <c r="C9" s="8" t="s">
        <v>18</v>
      </c>
      <c r="D9" s="28">
        <v>838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7951</v>
      </c>
      <c r="E11" s="57" t="s">
        <v>53</v>
      </c>
    </row>
    <row r="12" spans="2:5" ht="24.75" customHeight="1">
      <c r="B12" s="10"/>
      <c r="C12" s="8" t="s">
        <v>40</v>
      </c>
      <c r="D12" s="26">
        <v>18</v>
      </c>
      <c r="E12" s="9" t="s">
        <v>44</v>
      </c>
    </row>
    <row r="13" spans="2:5" ht="24.75" customHeight="1">
      <c r="B13" s="10"/>
      <c r="C13" s="8" t="s">
        <v>40</v>
      </c>
      <c r="D13" s="26">
        <v>17</v>
      </c>
      <c r="E13" s="9" t="s">
        <v>45</v>
      </c>
    </row>
    <row r="14" spans="2:5" ht="24.75" customHeight="1">
      <c r="B14" s="10"/>
      <c r="C14" s="8" t="s">
        <v>20</v>
      </c>
      <c r="D14" s="26">
        <v>176</v>
      </c>
      <c r="E14" s="9" t="s">
        <v>7</v>
      </c>
    </row>
    <row r="15" spans="2:5" ht="24.75" customHeight="1">
      <c r="B15" s="10"/>
      <c r="C15" s="8" t="s">
        <v>16</v>
      </c>
      <c r="D15" s="28">
        <v>485</v>
      </c>
      <c r="E15" s="9" t="s">
        <v>46</v>
      </c>
    </row>
    <row r="16" spans="2:5" ht="24.75" customHeight="1">
      <c r="B16" s="10"/>
      <c r="C16" s="8" t="s">
        <v>21</v>
      </c>
      <c r="D16" s="28">
        <v>71909251</v>
      </c>
      <c r="E16" s="11" t="s">
        <v>8</v>
      </c>
    </row>
    <row r="17" spans="2:5" ht="24.75" customHeight="1">
      <c r="B17" s="10"/>
      <c r="C17" s="8" t="s">
        <v>22</v>
      </c>
      <c r="D17" s="28">
        <v>27917577380</v>
      </c>
      <c r="E17" s="11" t="s">
        <v>8</v>
      </c>
    </row>
    <row r="18" spans="2:5" ht="24.75" customHeight="1">
      <c r="B18" s="10"/>
      <c r="C18" s="8" t="s">
        <v>22</v>
      </c>
      <c r="D18" s="28">
        <v>25197356000</v>
      </c>
      <c r="E18" s="9" t="s">
        <v>9</v>
      </c>
    </row>
    <row r="19" spans="2:5" ht="24.75" customHeight="1">
      <c r="B19" s="10"/>
      <c r="C19" s="8" t="s">
        <v>41</v>
      </c>
      <c r="D19" s="29">
        <v>0.902562412813486</v>
      </c>
      <c r="E19" s="9" t="s">
        <v>10</v>
      </c>
    </row>
    <row r="20" spans="2:5" ht="24.75" customHeight="1">
      <c r="B20" s="10"/>
      <c r="C20" s="8" t="s">
        <v>22</v>
      </c>
      <c r="D20" s="28">
        <v>8077933585</v>
      </c>
      <c r="E20" s="9" t="s">
        <v>11</v>
      </c>
    </row>
    <row r="21" spans="2:5" ht="24.75" customHeight="1" thickBot="1">
      <c r="B21" s="18" t="s">
        <v>74</v>
      </c>
      <c r="C21" s="12" t="s">
        <v>23</v>
      </c>
      <c r="D21" s="30">
        <v>6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2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421875" style="0" customWidth="1"/>
  </cols>
  <sheetData>
    <row r="1" spans="1:6" ht="33" customHeight="1">
      <c r="A1" s="83" t="s">
        <v>49</v>
      </c>
      <c r="B1" s="83"/>
      <c r="C1" s="83"/>
      <c r="D1" s="83"/>
      <c r="E1" s="83"/>
      <c r="F1" s="83"/>
    </row>
    <row r="2" spans="1:6" ht="25.5" customHeight="1" thickBot="1">
      <c r="A2" s="84" t="s">
        <v>75</v>
      </c>
      <c r="B2" s="84"/>
      <c r="C2" s="84"/>
      <c r="D2" s="84"/>
      <c r="E2" s="84"/>
      <c r="F2" s="84"/>
    </row>
    <row r="3" spans="1:6" ht="23.25" thickTop="1">
      <c r="A3" s="1" t="s">
        <v>33</v>
      </c>
      <c r="B3" s="2" t="s">
        <v>34</v>
      </c>
      <c r="C3" s="2" t="s">
        <v>35</v>
      </c>
      <c r="D3" s="2" t="s">
        <v>35</v>
      </c>
      <c r="E3" s="2" t="s">
        <v>36</v>
      </c>
      <c r="F3" s="3" t="s">
        <v>32</v>
      </c>
    </row>
    <row r="4" spans="1:6" ht="22.5">
      <c r="A4" s="60" t="s">
        <v>37</v>
      </c>
      <c r="B4" s="61" t="s">
        <v>38</v>
      </c>
      <c r="C4" s="61" t="s">
        <v>38</v>
      </c>
      <c r="D4" s="61" t="s">
        <v>0</v>
      </c>
      <c r="E4" s="61" t="s">
        <v>39</v>
      </c>
      <c r="F4" s="62"/>
    </row>
    <row r="5" spans="1:6" ht="45" customHeight="1">
      <c r="A5" s="63">
        <v>0.8906429162999236</v>
      </c>
      <c r="B5" s="40">
        <v>21092527000</v>
      </c>
      <c r="C5" s="40">
        <v>23682360926</v>
      </c>
      <c r="D5" s="40">
        <v>66041456</v>
      </c>
      <c r="E5" s="40">
        <v>11540</v>
      </c>
      <c r="F5" s="64" t="s">
        <v>48</v>
      </c>
    </row>
    <row r="6" spans="1:6" ht="45" customHeight="1">
      <c r="A6" s="63">
        <v>0.9692135088215258</v>
      </c>
      <c r="B6" s="40">
        <v>4104829000</v>
      </c>
      <c r="C6" s="40">
        <v>4235216454</v>
      </c>
      <c r="D6" s="40">
        <v>5867795</v>
      </c>
      <c r="E6" s="40">
        <v>2391</v>
      </c>
      <c r="F6" s="64" t="s">
        <v>69</v>
      </c>
    </row>
    <row r="7" spans="1:6" ht="48.75" customHeight="1" thickBot="1">
      <c r="A7" s="65">
        <v>0.902562412813486</v>
      </c>
      <c r="B7" s="43">
        <v>25197356000</v>
      </c>
      <c r="C7" s="43">
        <v>27917577380</v>
      </c>
      <c r="D7" s="43">
        <v>71909251</v>
      </c>
      <c r="E7" s="43">
        <v>13931</v>
      </c>
      <c r="F7" s="44" t="s">
        <v>68</v>
      </c>
    </row>
    <row r="8" spans="1:6" ht="13.5" customHeight="1" thickTop="1">
      <c r="A8" s="45"/>
      <c r="B8" s="45"/>
      <c r="C8" s="45"/>
      <c r="D8" s="45"/>
      <c r="E8" s="45"/>
      <c r="F8" s="45"/>
    </row>
    <row r="9" spans="1:6" ht="39.75" customHeight="1" thickBot="1">
      <c r="A9" s="85" t="s">
        <v>26</v>
      </c>
      <c r="B9" s="85"/>
      <c r="C9" s="85"/>
      <c r="D9" s="85"/>
      <c r="E9" s="85"/>
      <c r="F9" s="85"/>
    </row>
    <row r="10" spans="1:6" ht="27.75" thickTop="1">
      <c r="A10" s="46" t="s">
        <v>27</v>
      </c>
      <c r="B10" s="47" t="s">
        <v>28</v>
      </c>
      <c r="C10" s="47" t="s">
        <v>29</v>
      </c>
      <c r="D10" s="47" t="s">
        <v>30</v>
      </c>
      <c r="E10" s="47" t="s">
        <v>31</v>
      </c>
      <c r="F10" s="48" t="s">
        <v>32</v>
      </c>
    </row>
    <row r="11" spans="1:6" ht="6.75" customHeight="1">
      <c r="A11" s="49"/>
      <c r="B11" s="50"/>
      <c r="C11" s="50"/>
      <c r="D11" s="50"/>
      <c r="E11" s="50"/>
      <c r="F11" s="51"/>
    </row>
    <row r="12" spans="1:6" ht="39.75" customHeight="1">
      <c r="A12" s="52">
        <v>630</v>
      </c>
      <c r="B12" s="53">
        <v>51</v>
      </c>
      <c r="C12" s="53">
        <v>506</v>
      </c>
      <c r="D12" s="53">
        <v>547</v>
      </c>
      <c r="E12" s="53">
        <v>9806</v>
      </c>
      <c r="F12" s="41" t="s">
        <v>48</v>
      </c>
    </row>
    <row r="13" spans="1:6" ht="39.75" customHeight="1">
      <c r="A13" s="52">
        <v>285</v>
      </c>
      <c r="B13" s="53">
        <v>17</v>
      </c>
      <c r="C13" s="53">
        <v>1</v>
      </c>
      <c r="D13" s="53">
        <v>86</v>
      </c>
      <c r="E13" s="53">
        <v>2002</v>
      </c>
      <c r="F13" s="56" t="s">
        <v>51</v>
      </c>
    </row>
    <row r="14" spans="1:6" ht="42" customHeight="1" thickBot="1">
      <c r="A14" s="54">
        <v>915</v>
      </c>
      <c r="B14" s="55">
        <v>68</v>
      </c>
      <c r="C14" s="55">
        <v>507</v>
      </c>
      <c r="D14" s="55">
        <v>633</v>
      </c>
      <c r="E14" s="55">
        <v>11808</v>
      </c>
      <c r="F14" s="44" t="s">
        <v>43</v>
      </c>
    </row>
    <row r="15" ht="13.5" thickTop="1"/>
    <row r="20" ht="13.5" thickBot="1"/>
    <row r="21" spans="2:5" ht="24" thickBot="1">
      <c r="B21" s="17">
        <v>1</v>
      </c>
      <c r="C21" s="17">
        <v>1</v>
      </c>
      <c r="D21" s="17">
        <v>1</v>
      </c>
      <c r="E21" s="17">
        <v>1</v>
      </c>
    </row>
    <row r="22" ht="24" thickBot="1">
      <c r="E22" s="17">
        <v>1</v>
      </c>
    </row>
  </sheetData>
  <sheetProtection/>
  <mergeCells count="3">
    <mergeCell ref="A1:F1"/>
    <mergeCell ref="A2:F2"/>
    <mergeCell ref="A9:F9"/>
  </mergeCells>
  <printOptions/>
  <pageMargins left="0.984251968503937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" sqref="B3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78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v>5</v>
      </c>
      <c r="E4" s="9" t="s">
        <v>3</v>
      </c>
    </row>
    <row r="5" spans="2:5" ht="24.75" customHeight="1">
      <c r="B5" s="14"/>
      <c r="C5" s="15" t="s">
        <v>16</v>
      </c>
      <c r="D5" s="27">
        <v>14313</v>
      </c>
      <c r="E5" s="16" t="s">
        <v>42</v>
      </c>
    </row>
    <row r="6" spans="2:5" ht="24.75" customHeight="1">
      <c r="B6" s="80" t="s">
        <v>80</v>
      </c>
      <c r="C6" s="81"/>
      <c r="D6" s="81"/>
      <c r="E6" s="82"/>
    </row>
    <row r="7" spans="2:5" ht="24.75" customHeight="1">
      <c r="B7" s="10"/>
      <c r="C7" s="8" t="s">
        <v>17</v>
      </c>
      <c r="D7" s="58">
        <v>467.2759999999999</v>
      </c>
      <c r="E7" s="9" t="s">
        <v>4</v>
      </c>
    </row>
    <row r="8" spans="2:5" ht="24.75" customHeight="1">
      <c r="B8" s="10"/>
      <c r="C8" s="8" t="s">
        <v>17</v>
      </c>
      <c r="D8" s="58">
        <v>303.59899999999993</v>
      </c>
      <c r="E8" s="9" t="s">
        <v>5</v>
      </c>
    </row>
    <row r="9" spans="2:10" ht="24.75" customHeight="1">
      <c r="B9" s="7" t="s">
        <v>79</v>
      </c>
      <c r="C9" s="8" t="s">
        <v>18</v>
      </c>
      <c r="D9" s="28">
        <v>888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8327</v>
      </c>
      <c r="E11" s="57" t="s">
        <v>53</v>
      </c>
    </row>
    <row r="12" spans="2:5" ht="24.75" customHeight="1">
      <c r="B12" s="10"/>
      <c r="C12" s="8" t="s">
        <v>40</v>
      </c>
      <c r="D12" s="26">
        <v>19</v>
      </c>
      <c r="E12" s="9" t="s">
        <v>44</v>
      </c>
    </row>
    <row r="13" spans="2:5" ht="24.75" customHeight="1">
      <c r="B13" s="10"/>
      <c r="C13" s="8" t="s">
        <v>40</v>
      </c>
      <c r="D13" s="26">
        <v>17</v>
      </c>
      <c r="E13" s="9" t="s">
        <v>45</v>
      </c>
    </row>
    <row r="14" spans="2:5" ht="24.75" customHeight="1">
      <c r="B14" s="10"/>
      <c r="C14" s="8" t="s">
        <v>20</v>
      </c>
      <c r="D14" s="26">
        <v>177</v>
      </c>
      <c r="E14" s="9" t="s">
        <v>7</v>
      </c>
    </row>
    <row r="15" spans="2:5" ht="24.75" customHeight="1">
      <c r="B15" s="10"/>
      <c r="C15" s="8" t="s">
        <v>16</v>
      </c>
      <c r="D15" s="28">
        <v>434</v>
      </c>
      <c r="E15" s="9" t="s">
        <v>46</v>
      </c>
    </row>
    <row r="16" spans="2:5" ht="24.75" customHeight="1">
      <c r="B16" s="10"/>
      <c r="C16" s="8" t="s">
        <v>21</v>
      </c>
      <c r="D16" s="28">
        <v>76625741</v>
      </c>
      <c r="E16" s="11" t="s">
        <v>8</v>
      </c>
    </row>
    <row r="17" spans="2:5" ht="24.75" customHeight="1">
      <c r="B17" s="10"/>
      <c r="C17" s="8" t="s">
        <v>22</v>
      </c>
      <c r="D17" s="28">
        <v>37057937431</v>
      </c>
      <c r="E17" s="11" t="s">
        <v>8</v>
      </c>
    </row>
    <row r="18" spans="2:5" ht="24.75" customHeight="1">
      <c r="B18" s="10"/>
      <c r="C18" s="8" t="s">
        <v>22</v>
      </c>
      <c r="D18" s="28">
        <v>34294679325</v>
      </c>
      <c r="E18" s="9" t="s">
        <v>9</v>
      </c>
    </row>
    <row r="19" spans="2:5" ht="24.75" customHeight="1">
      <c r="B19" s="10"/>
      <c r="C19" s="8" t="s">
        <v>41</v>
      </c>
      <c r="D19" s="29">
        <v>0.9254341094631873</v>
      </c>
      <c r="E19" s="9" t="s">
        <v>10</v>
      </c>
    </row>
    <row r="20" spans="2:5" ht="24.75" customHeight="1">
      <c r="B20" s="10"/>
      <c r="C20" s="8" t="s">
        <v>22</v>
      </c>
      <c r="D20" s="28">
        <v>10841191691</v>
      </c>
      <c r="E20" s="9" t="s">
        <v>11</v>
      </c>
    </row>
    <row r="21" spans="2:5" ht="24.75" customHeight="1" thickBot="1">
      <c r="B21" s="18" t="s">
        <v>74</v>
      </c>
      <c r="C21" s="12" t="s">
        <v>23</v>
      </c>
      <c r="D21" s="30">
        <v>6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421875" style="0" customWidth="1"/>
  </cols>
  <sheetData>
    <row r="1" spans="1:6" ht="33" customHeight="1">
      <c r="A1" s="83" t="s">
        <v>49</v>
      </c>
      <c r="B1" s="83"/>
      <c r="C1" s="83"/>
      <c r="D1" s="83"/>
      <c r="E1" s="83"/>
      <c r="F1" s="83"/>
    </row>
    <row r="2" spans="1:6" ht="25.5" customHeight="1" thickBot="1">
      <c r="A2" s="84" t="str">
        <f>'p194'!B1</f>
        <v>تا اول اسفند ماه 94</v>
      </c>
      <c r="B2" s="84"/>
      <c r="C2" s="84"/>
      <c r="D2" s="84"/>
      <c r="E2" s="84"/>
      <c r="F2" s="84"/>
    </row>
    <row r="3" spans="1:6" ht="23.25" thickTop="1">
      <c r="A3" s="1" t="s">
        <v>33</v>
      </c>
      <c r="B3" s="2" t="s">
        <v>34</v>
      </c>
      <c r="C3" s="2" t="s">
        <v>35</v>
      </c>
      <c r="D3" s="2" t="s">
        <v>35</v>
      </c>
      <c r="E3" s="2" t="s">
        <v>36</v>
      </c>
      <c r="F3" s="3" t="s">
        <v>32</v>
      </c>
    </row>
    <row r="4" spans="1:6" ht="22.5">
      <c r="A4" s="60" t="s">
        <v>37</v>
      </c>
      <c r="B4" s="61" t="s">
        <v>38</v>
      </c>
      <c r="C4" s="61" t="s">
        <v>38</v>
      </c>
      <c r="D4" s="61" t="s">
        <v>0</v>
      </c>
      <c r="E4" s="61" t="s">
        <v>39</v>
      </c>
      <c r="F4" s="62"/>
    </row>
    <row r="5" spans="1:6" ht="45" customHeight="1">
      <c r="A5" s="63">
        <v>0.9050048750221796</v>
      </c>
      <c r="B5" s="40">
        <v>27696729508</v>
      </c>
      <c r="C5" s="40">
        <v>30603956147</v>
      </c>
      <c r="D5" s="40">
        <v>68983013</v>
      </c>
      <c r="E5" s="40">
        <v>9717</v>
      </c>
      <c r="F5" s="64" t="s">
        <v>48</v>
      </c>
    </row>
    <row r="6" spans="1:6" ht="45" customHeight="1">
      <c r="A6" s="63">
        <v>1.022306933761477</v>
      </c>
      <c r="B6" s="40">
        <v>6597949817</v>
      </c>
      <c r="C6" s="40">
        <v>6453981284</v>
      </c>
      <c r="D6" s="40">
        <v>7642728</v>
      </c>
      <c r="E6" s="40">
        <v>4596</v>
      </c>
      <c r="F6" s="64" t="s">
        <v>69</v>
      </c>
    </row>
    <row r="7" spans="1:6" ht="48.75" customHeight="1" thickBot="1">
      <c r="A7" s="67">
        <f>B7/C7</f>
        <v>0.9254341094631873</v>
      </c>
      <c r="B7" s="68">
        <f>SUM(B5:B6)</f>
        <v>34294679325</v>
      </c>
      <c r="C7" s="68">
        <f>SUM(C5:C6)</f>
        <v>37057937431</v>
      </c>
      <c r="D7" s="68">
        <f>SUM(D5:D6)</f>
        <v>76625741</v>
      </c>
      <c r="E7" s="68">
        <f>SUM(E5:E6)</f>
        <v>14313</v>
      </c>
      <c r="F7" s="69" t="s">
        <v>68</v>
      </c>
    </row>
    <row r="8" spans="1:6" ht="13.5" customHeight="1" thickTop="1">
      <c r="A8" s="45"/>
      <c r="B8" s="45"/>
      <c r="C8" s="45"/>
      <c r="D8" s="45"/>
      <c r="E8" s="45"/>
      <c r="F8" s="45"/>
    </row>
    <row r="9" spans="1:6" ht="39.75" customHeight="1" thickBot="1">
      <c r="A9" s="85" t="s">
        <v>26</v>
      </c>
      <c r="B9" s="85"/>
      <c r="C9" s="85"/>
      <c r="D9" s="85"/>
      <c r="E9" s="85"/>
      <c r="F9" s="85"/>
    </row>
    <row r="10" spans="1:6" ht="27.75" thickTop="1">
      <c r="A10" s="46" t="s">
        <v>27</v>
      </c>
      <c r="B10" s="47" t="s">
        <v>28</v>
      </c>
      <c r="C10" s="47" t="s">
        <v>29</v>
      </c>
      <c r="D10" s="47" t="s">
        <v>30</v>
      </c>
      <c r="E10" s="47" t="s">
        <v>31</v>
      </c>
      <c r="F10" s="48" t="s">
        <v>32</v>
      </c>
    </row>
    <row r="11" spans="1:6" ht="6.75" customHeight="1">
      <c r="A11" s="49"/>
      <c r="B11" s="50"/>
      <c r="C11" s="50"/>
      <c r="D11" s="50"/>
      <c r="E11" s="50"/>
      <c r="F11" s="51"/>
    </row>
    <row r="12" spans="1:6" ht="39.75" customHeight="1">
      <c r="A12" s="52">
        <v>750</v>
      </c>
      <c r="B12" s="53">
        <v>58</v>
      </c>
      <c r="C12" s="53">
        <v>363</v>
      </c>
      <c r="D12" s="53">
        <v>486</v>
      </c>
      <c r="E12" s="53">
        <v>8060</v>
      </c>
      <c r="F12" s="41" t="s">
        <v>48</v>
      </c>
    </row>
    <row r="13" spans="1:6" ht="39.75" customHeight="1">
      <c r="A13" s="52">
        <v>182</v>
      </c>
      <c r="B13" s="53">
        <v>16</v>
      </c>
      <c r="C13" s="53">
        <v>182</v>
      </c>
      <c r="D13" s="53">
        <v>154</v>
      </c>
      <c r="E13" s="53">
        <v>4062</v>
      </c>
      <c r="F13" s="56" t="s">
        <v>51</v>
      </c>
    </row>
    <row r="14" spans="1:6" ht="42" customHeight="1" thickBot="1">
      <c r="A14" s="54">
        <f>SUM(A12:A13)</f>
        <v>932</v>
      </c>
      <c r="B14" s="55">
        <f>SUM(B12:B13)</f>
        <v>74</v>
      </c>
      <c r="C14" s="55">
        <f>SUM(C12:C13)</f>
        <v>545</v>
      </c>
      <c r="D14" s="55">
        <f>SUM(D12:D13)</f>
        <v>640</v>
      </c>
      <c r="E14" s="55">
        <f>SUM(E12:E13)</f>
        <v>12122</v>
      </c>
      <c r="F14" s="44" t="s">
        <v>43</v>
      </c>
    </row>
    <row r="15" ht="13.5" thickTop="1"/>
    <row r="20" ht="13.5" thickBot="1"/>
    <row r="21" spans="2:5" ht="24" thickBot="1">
      <c r="B21" s="17">
        <f>IF(B7='p194'!D18,1," ")</f>
        <v>1</v>
      </c>
      <c r="C21" s="17">
        <f>IF(C7='p194'!D17,1," ")</f>
        <v>1</v>
      </c>
      <c r="D21" s="17">
        <f>IF(D7='p194'!D16,1," ")</f>
        <v>1</v>
      </c>
      <c r="E21" s="17">
        <f>IF(E7='p194'!D5,1," ")</f>
        <v>1</v>
      </c>
    </row>
    <row r="22" ht="24" thickBot="1">
      <c r="E22" s="17">
        <f>IF(SUM(A14:E14)=E7,1," ")</f>
        <v>1</v>
      </c>
    </row>
  </sheetData>
  <sheetProtection/>
  <mergeCells count="3">
    <mergeCell ref="A1:F1"/>
    <mergeCell ref="A2:F2"/>
    <mergeCell ref="A9:F9"/>
  </mergeCells>
  <printOptions/>
  <pageMargins left="0.984251968503937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85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v>5</v>
      </c>
      <c r="E4" s="9" t="s">
        <v>3</v>
      </c>
    </row>
    <row r="5" spans="2:5" ht="24.75" customHeight="1">
      <c r="B5" s="14"/>
      <c r="C5" s="15" t="s">
        <v>16</v>
      </c>
      <c r="D5" s="27">
        <v>14701</v>
      </c>
      <c r="E5" s="16" t="s">
        <v>42</v>
      </c>
    </row>
    <row r="6" spans="2:5" ht="24.75" customHeight="1">
      <c r="B6" s="80" t="s">
        <v>82</v>
      </c>
      <c r="C6" s="81"/>
      <c r="D6" s="81"/>
      <c r="E6" s="82"/>
    </row>
    <row r="7" spans="2:5" ht="24.75" customHeight="1">
      <c r="B7" s="10"/>
      <c r="C7" s="8" t="s">
        <v>17</v>
      </c>
      <c r="D7" s="58">
        <v>486.1839999999999</v>
      </c>
      <c r="E7" s="9" t="s">
        <v>4</v>
      </c>
    </row>
    <row r="8" spans="2:5" ht="24.75" customHeight="1">
      <c r="B8" s="10"/>
      <c r="C8" s="8" t="s">
        <v>17</v>
      </c>
      <c r="D8" s="58">
        <v>306.46799999999996</v>
      </c>
      <c r="E8" s="9" t="s">
        <v>5</v>
      </c>
    </row>
    <row r="9" spans="2:10" ht="24.75" customHeight="1">
      <c r="B9" s="7" t="s">
        <v>83</v>
      </c>
      <c r="C9" s="8" t="s">
        <v>18</v>
      </c>
      <c r="D9" s="28">
        <v>938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8549</v>
      </c>
      <c r="E11" s="57" t="s">
        <v>53</v>
      </c>
    </row>
    <row r="12" spans="2:5" ht="24.75" customHeight="1">
      <c r="B12" s="10"/>
      <c r="C12" s="8" t="s">
        <v>40</v>
      </c>
      <c r="D12" s="26">
        <v>20</v>
      </c>
      <c r="E12" s="9" t="s">
        <v>44</v>
      </c>
    </row>
    <row r="13" spans="2:5" ht="24.75" customHeight="1">
      <c r="B13" s="10"/>
      <c r="C13" s="8" t="s">
        <v>40</v>
      </c>
      <c r="D13" s="26">
        <v>18</v>
      </c>
      <c r="E13" s="9" t="s">
        <v>45</v>
      </c>
    </row>
    <row r="14" spans="2:5" ht="24.75" customHeight="1">
      <c r="B14" s="10"/>
      <c r="C14" s="8" t="s">
        <v>20</v>
      </c>
      <c r="D14" s="26">
        <v>178</v>
      </c>
      <c r="E14" s="9" t="s">
        <v>7</v>
      </c>
    </row>
    <row r="15" spans="2:5" ht="24.75" customHeight="1">
      <c r="B15" s="10"/>
      <c r="C15" s="8" t="s">
        <v>16</v>
      </c>
      <c r="D15" s="28">
        <v>541</v>
      </c>
      <c r="E15" s="9" t="s">
        <v>46</v>
      </c>
    </row>
    <row r="16" spans="2:5" ht="24.75" customHeight="1">
      <c r="B16" s="10"/>
      <c r="C16" s="8" t="s">
        <v>21</v>
      </c>
      <c r="D16" s="28">
        <v>81161925</v>
      </c>
      <c r="E16" s="11" t="s">
        <v>8</v>
      </c>
    </row>
    <row r="17" spans="2:5" ht="24.75" customHeight="1">
      <c r="B17" s="10"/>
      <c r="C17" s="8" t="s">
        <v>22</v>
      </c>
      <c r="D17" s="28">
        <v>39204322425</v>
      </c>
      <c r="E17" s="11" t="s">
        <v>8</v>
      </c>
    </row>
    <row r="18" spans="2:5" ht="24.75" customHeight="1">
      <c r="B18" s="10"/>
      <c r="C18" s="8" t="s">
        <v>22</v>
      </c>
      <c r="D18" s="28">
        <v>37771751000</v>
      </c>
      <c r="E18" s="9" t="s">
        <v>9</v>
      </c>
    </row>
    <row r="19" spans="2:5" ht="24.75" customHeight="1">
      <c r="B19" s="10"/>
      <c r="C19" s="8" t="s">
        <v>41</v>
      </c>
      <c r="D19" s="29">
        <v>0.963458839832251</v>
      </c>
      <c r="E19" s="9" t="s">
        <v>10</v>
      </c>
    </row>
    <row r="20" spans="2:5" ht="24.75" customHeight="1">
      <c r="B20" s="10"/>
      <c r="C20" s="8" t="s">
        <v>22</v>
      </c>
      <c r="D20" s="28">
        <v>12273763116</v>
      </c>
      <c r="E20" s="9" t="s">
        <v>11</v>
      </c>
    </row>
    <row r="21" spans="2:5" ht="24.75" customHeight="1" thickBot="1">
      <c r="B21" s="71" t="s">
        <v>81</v>
      </c>
      <c r="C21" s="12" t="s">
        <v>23</v>
      </c>
      <c r="D21" s="30">
        <v>7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2" sqref="A12:F14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421875" style="0" customWidth="1"/>
  </cols>
  <sheetData>
    <row r="1" spans="1:6" ht="33" customHeight="1">
      <c r="A1" s="83" t="s">
        <v>49</v>
      </c>
      <c r="B1" s="83"/>
      <c r="C1" s="83"/>
      <c r="D1" s="83"/>
      <c r="E1" s="83"/>
      <c r="F1" s="83"/>
    </row>
    <row r="2" spans="1:6" ht="25.5" customHeight="1" thickBot="1">
      <c r="A2" s="84" t="str">
        <f>'p195'!B1</f>
        <v>تا پایان سال 1395</v>
      </c>
      <c r="B2" s="84"/>
      <c r="C2" s="84"/>
      <c r="D2" s="84"/>
      <c r="E2" s="84"/>
      <c r="F2" s="84"/>
    </row>
    <row r="3" spans="1:6" ht="23.25" thickTop="1">
      <c r="A3" s="1" t="s">
        <v>33</v>
      </c>
      <c r="B3" s="2" t="s">
        <v>34</v>
      </c>
      <c r="C3" s="2" t="s">
        <v>35</v>
      </c>
      <c r="D3" s="2" t="s">
        <v>35</v>
      </c>
      <c r="E3" s="2" t="s">
        <v>36</v>
      </c>
      <c r="F3" s="3" t="s">
        <v>32</v>
      </c>
    </row>
    <row r="4" spans="1:6" ht="22.5">
      <c r="A4" s="60" t="s">
        <v>37</v>
      </c>
      <c r="B4" s="61" t="s">
        <v>38</v>
      </c>
      <c r="C4" s="61" t="s">
        <v>38</v>
      </c>
      <c r="D4" s="61" t="s">
        <v>0</v>
      </c>
      <c r="E4" s="61" t="s">
        <v>39</v>
      </c>
      <c r="F4" s="62"/>
    </row>
    <row r="5" spans="1:6" ht="45" customHeight="1">
      <c r="A5" s="63">
        <v>0.9545426982749363</v>
      </c>
      <c r="B5" s="40">
        <v>27331036000</v>
      </c>
      <c r="C5" s="40">
        <v>28632596582</v>
      </c>
      <c r="D5" s="40">
        <v>56649363</v>
      </c>
      <c r="E5" s="40">
        <v>10012</v>
      </c>
      <c r="F5" s="64" t="s">
        <v>48</v>
      </c>
    </row>
    <row r="6" spans="1:6" ht="45" customHeight="1">
      <c r="A6" s="63">
        <v>0.9876074309014787</v>
      </c>
      <c r="B6" s="40">
        <v>10440715000</v>
      </c>
      <c r="C6" s="40">
        <v>10571725843</v>
      </c>
      <c r="D6" s="40">
        <v>24512562</v>
      </c>
      <c r="E6" s="40">
        <v>4689</v>
      </c>
      <c r="F6" s="64" t="s">
        <v>69</v>
      </c>
    </row>
    <row r="7" spans="1:6" ht="48.75" customHeight="1" thickBot="1">
      <c r="A7" s="67">
        <v>0.963458839832251</v>
      </c>
      <c r="B7" s="68">
        <v>37771751000</v>
      </c>
      <c r="C7" s="68">
        <v>39204322425</v>
      </c>
      <c r="D7" s="68">
        <v>81161925</v>
      </c>
      <c r="E7" s="68">
        <v>14701</v>
      </c>
      <c r="F7" s="69" t="s">
        <v>68</v>
      </c>
    </row>
    <row r="8" spans="1:6" ht="13.5" customHeight="1" thickTop="1">
      <c r="A8" s="45"/>
      <c r="B8" s="45"/>
      <c r="C8" s="45"/>
      <c r="D8" s="45"/>
      <c r="E8" s="45"/>
      <c r="F8" s="45"/>
    </row>
    <row r="9" spans="1:6" ht="39.75" customHeight="1" thickBot="1">
      <c r="A9" s="85" t="s">
        <v>26</v>
      </c>
      <c r="B9" s="85"/>
      <c r="C9" s="85"/>
      <c r="D9" s="85"/>
      <c r="E9" s="85"/>
      <c r="F9" s="85"/>
    </row>
    <row r="10" spans="1:6" ht="27.75" thickTop="1">
      <c r="A10" s="46" t="s">
        <v>27</v>
      </c>
      <c r="B10" s="47" t="s">
        <v>28</v>
      </c>
      <c r="C10" s="47" t="s">
        <v>29</v>
      </c>
      <c r="D10" s="47" t="s">
        <v>30</v>
      </c>
      <c r="E10" s="47" t="s">
        <v>31</v>
      </c>
      <c r="F10" s="48" t="s">
        <v>32</v>
      </c>
    </row>
    <row r="11" spans="1:6" ht="6.75" customHeight="1">
      <c r="A11" s="49"/>
      <c r="B11" s="50"/>
      <c r="C11" s="50"/>
      <c r="D11" s="50"/>
      <c r="E11" s="50"/>
      <c r="F11" s="51"/>
    </row>
    <row r="12" spans="1:6" ht="39.75" customHeight="1">
      <c r="A12" s="52">
        <v>793</v>
      </c>
      <c r="B12" s="53">
        <v>60</v>
      </c>
      <c r="C12" s="53">
        <v>385</v>
      </c>
      <c r="D12" s="53">
        <v>500</v>
      </c>
      <c r="E12" s="53">
        <v>8274</v>
      </c>
      <c r="F12" s="41" t="s">
        <v>48</v>
      </c>
    </row>
    <row r="13" spans="1:6" ht="39.75" customHeight="1">
      <c r="A13" s="52">
        <v>181</v>
      </c>
      <c r="B13" s="53">
        <v>18</v>
      </c>
      <c r="C13" s="53">
        <v>199</v>
      </c>
      <c r="D13" s="53">
        <v>160</v>
      </c>
      <c r="E13" s="53">
        <v>4131</v>
      </c>
      <c r="F13" s="56" t="s">
        <v>51</v>
      </c>
    </row>
    <row r="14" spans="1:6" ht="42" customHeight="1" thickBot="1">
      <c r="A14" s="54">
        <v>974</v>
      </c>
      <c r="B14" s="55">
        <v>78</v>
      </c>
      <c r="C14" s="55">
        <v>584</v>
      </c>
      <c r="D14" s="55">
        <v>660</v>
      </c>
      <c r="E14" s="55">
        <v>12405</v>
      </c>
      <c r="F14" s="44" t="s">
        <v>43</v>
      </c>
    </row>
    <row r="15" ht="13.5" thickTop="1"/>
    <row r="20" ht="13.5" thickBot="1"/>
    <row r="21" spans="2:5" ht="24" thickBot="1">
      <c r="B21" s="17">
        <f>IF(B7='p195'!D18,1," ")</f>
        <v>1</v>
      </c>
      <c r="C21" s="17">
        <f>IF(C7='p195'!D17,1," ")</f>
        <v>1</v>
      </c>
      <c r="D21" s="17">
        <f>IF(D7='p195'!D16,1," ")</f>
        <v>1</v>
      </c>
      <c r="E21" s="17">
        <f>IF(E7='p195'!D5,1," ")</f>
        <v>1</v>
      </c>
    </row>
    <row r="22" ht="24" thickBot="1">
      <c r="E22" s="17">
        <f>IF(SUM(A14:E14)=E7,1," ")</f>
        <v>1</v>
      </c>
    </row>
  </sheetData>
  <sheetProtection/>
  <mergeCells count="3">
    <mergeCell ref="A1:F1"/>
    <mergeCell ref="A2:F2"/>
    <mergeCell ref="A9:F9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B1">
      <selection activeCell="E1" sqref="B1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86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v>6</v>
      </c>
      <c r="E4" s="9" t="s">
        <v>3</v>
      </c>
    </row>
    <row r="5" spans="2:5" ht="24.75" customHeight="1">
      <c r="B5" s="14"/>
      <c r="C5" s="15" t="s">
        <v>16</v>
      </c>
      <c r="D5" s="27">
        <v>15107</v>
      </c>
      <c r="E5" s="16" t="s">
        <v>42</v>
      </c>
    </row>
    <row r="6" spans="2:5" ht="24.75" customHeight="1">
      <c r="B6" s="80" t="s">
        <v>87</v>
      </c>
      <c r="C6" s="81"/>
      <c r="D6" s="81"/>
      <c r="E6" s="82"/>
    </row>
    <row r="7" spans="2:5" ht="24.75" customHeight="1">
      <c r="B7" s="10"/>
      <c r="C7" s="8" t="s">
        <v>17</v>
      </c>
      <c r="D7" s="58">
        <v>494.93299999999994</v>
      </c>
      <c r="E7" s="9" t="s">
        <v>4</v>
      </c>
    </row>
    <row r="8" spans="2:5" ht="24.75" customHeight="1">
      <c r="B8" s="10"/>
      <c r="C8" s="8" t="s">
        <v>17</v>
      </c>
      <c r="D8" s="58">
        <v>309.19599999999997</v>
      </c>
      <c r="E8" s="9" t="s">
        <v>5</v>
      </c>
    </row>
    <row r="9" spans="2:10" ht="24.75" customHeight="1">
      <c r="B9" s="7" t="s">
        <v>88</v>
      </c>
      <c r="C9" s="8" t="s">
        <v>18</v>
      </c>
      <c r="D9" s="28">
        <v>981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8799</v>
      </c>
      <c r="E11" s="57" t="s">
        <v>53</v>
      </c>
    </row>
    <row r="12" spans="2:5" ht="24.75" customHeight="1">
      <c r="B12" s="10"/>
      <c r="C12" s="8" t="s">
        <v>40</v>
      </c>
      <c r="D12" s="26">
        <v>22</v>
      </c>
      <c r="E12" s="9" t="s">
        <v>44</v>
      </c>
    </row>
    <row r="13" spans="2:5" ht="24.75" customHeight="1">
      <c r="B13" s="10"/>
      <c r="C13" s="8" t="s">
        <v>40</v>
      </c>
      <c r="D13" s="26">
        <v>22</v>
      </c>
      <c r="E13" s="9" t="s">
        <v>45</v>
      </c>
    </row>
    <row r="14" spans="2:5" ht="24.75" customHeight="1">
      <c r="B14" s="10"/>
      <c r="C14" s="8" t="s">
        <v>20</v>
      </c>
      <c r="D14" s="26">
        <v>178</v>
      </c>
      <c r="E14" s="9" t="s">
        <v>7</v>
      </c>
    </row>
    <row r="15" spans="2:5" ht="24.75" customHeight="1">
      <c r="B15" s="10"/>
      <c r="C15" s="8" t="s">
        <v>16</v>
      </c>
      <c r="D15" s="28">
        <v>409</v>
      </c>
      <c r="E15" s="9" t="s">
        <v>46</v>
      </c>
    </row>
    <row r="16" spans="2:5" ht="24.75" customHeight="1">
      <c r="B16" s="10"/>
      <c r="C16" s="8" t="s">
        <v>21</v>
      </c>
      <c r="D16" s="28">
        <v>95310568</v>
      </c>
      <c r="E16" s="11" t="s">
        <v>8</v>
      </c>
    </row>
    <row r="17" spans="2:5" ht="24.75" customHeight="1">
      <c r="B17" s="10"/>
      <c r="C17" s="8" t="s">
        <v>22</v>
      </c>
      <c r="D17" s="28">
        <v>48812563143</v>
      </c>
      <c r="E17" s="11" t="s">
        <v>8</v>
      </c>
    </row>
    <row r="18" spans="2:5" ht="24.75" customHeight="1">
      <c r="B18" s="10"/>
      <c r="C18" s="8" t="s">
        <v>22</v>
      </c>
      <c r="D18" s="28">
        <v>46692173940</v>
      </c>
      <c r="E18" s="9" t="s">
        <v>9</v>
      </c>
    </row>
    <row r="19" spans="2:5" ht="24.75" customHeight="1">
      <c r="B19" s="10"/>
      <c r="C19" s="8" t="s">
        <v>41</v>
      </c>
      <c r="D19" s="29">
        <v>0.9565605846841485</v>
      </c>
      <c r="E19" s="9" t="s">
        <v>10</v>
      </c>
    </row>
    <row r="20" spans="2:5" ht="24.75" customHeight="1">
      <c r="B20" s="10"/>
      <c r="C20" s="8" t="s">
        <v>22</v>
      </c>
      <c r="D20" s="28">
        <v>14394152319</v>
      </c>
      <c r="E20" s="9" t="s">
        <v>11</v>
      </c>
    </row>
    <row r="21" spans="2:5" ht="24.75" customHeight="1" thickBot="1">
      <c r="B21" s="78" t="s">
        <v>89</v>
      </c>
      <c r="C21" s="12" t="s">
        <v>23</v>
      </c>
      <c r="D21" s="30">
        <v>6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" sqref="A1:G26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421875" style="0" customWidth="1"/>
  </cols>
  <sheetData>
    <row r="1" spans="2:7" ht="33" customHeight="1">
      <c r="B1" s="83" t="s">
        <v>49</v>
      </c>
      <c r="C1" s="83"/>
      <c r="D1" s="83"/>
      <c r="E1" s="83"/>
      <c r="F1" s="83"/>
      <c r="G1" s="83"/>
    </row>
    <row r="2" spans="2:7" ht="25.5" customHeight="1" thickBot="1">
      <c r="B2" s="84" t="s">
        <v>86</v>
      </c>
      <c r="C2" s="84"/>
      <c r="D2" s="84"/>
      <c r="E2" s="84"/>
      <c r="F2" s="84"/>
      <c r="G2" s="84"/>
    </row>
    <row r="3" spans="2:7" ht="23.25" thickTop="1">
      <c r="B3" s="1" t="s">
        <v>33</v>
      </c>
      <c r="C3" s="2" t="s">
        <v>34</v>
      </c>
      <c r="D3" s="2" t="s">
        <v>35</v>
      </c>
      <c r="E3" s="2" t="s">
        <v>35</v>
      </c>
      <c r="F3" s="2" t="s">
        <v>36</v>
      </c>
      <c r="G3" s="3" t="s">
        <v>32</v>
      </c>
    </row>
    <row r="4" spans="2:7" ht="22.5">
      <c r="B4" s="60" t="s">
        <v>37</v>
      </c>
      <c r="C4" s="61" t="s">
        <v>38</v>
      </c>
      <c r="D4" s="61" t="s">
        <v>38</v>
      </c>
      <c r="E4" s="61" t="s">
        <v>0</v>
      </c>
      <c r="F4" s="61" t="s">
        <v>39</v>
      </c>
      <c r="G4" s="62"/>
    </row>
    <row r="5" spans="2:7" ht="45" customHeight="1">
      <c r="B5" s="72">
        <v>0.949620434337088</v>
      </c>
      <c r="C5" s="40">
        <v>33805463952</v>
      </c>
      <c r="D5" s="40">
        <v>35598922190</v>
      </c>
      <c r="E5" s="40">
        <v>66328808</v>
      </c>
      <c r="F5" s="40">
        <v>10313</v>
      </c>
      <c r="G5" s="64" t="s">
        <v>48</v>
      </c>
    </row>
    <row r="6" spans="2:7" ht="45" customHeight="1">
      <c r="B6" s="72">
        <v>0.9752580710976732</v>
      </c>
      <c r="C6" s="40">
        <v>12886709988</v>
      </c>
      <c r="D6" s="40">
        <v>13213640953</v>
      </c>
      <c r="E6" s="40">
        <v>28981760</v>
      </c>
      <c r="F6" s="40">
        <v>4794</v>
      </c>
      <c r="G6" s="64" t="s">
        <v>69</v>
      </c>
    </row>
    <row r="7" spans="2:7" ht="48.75" customHeight="1" thickBot="1">
      <c r="B7" s="73">
        <v>0.9565605846841485</v>
      </c>
      <c r="C7" s="68">
        <v>46692173940</v>
      </c>
      <c r="D7" s="68">
        <v>48812563143</v>
      </c>
      <c r="E7" s="68">
        <v>95310568</v>
      </c>
      <c r="F7" s="68">
        <v>15107</v>
      </c>
      <c r="G7" s="69" t="s">
        <v>68</v>
      </c>
    </row>
    <row r="8" spans="2:7" ht="13.5" customHeight="1" thickTop="1">
      <c r="B8" s="45"/>
      <c r="C8" s="45"/>
      <c r="D8" s="45"/>
      <c r="E8" s="45"/>
      <c r="F8" s="45"/>
      <c r="G8" s="45"/>
    </row>
    <row r="9" spans="2:7" ht="39.75" customHeight="1" thickBot="1">
      <c r="B9" s="85" t="s">
        <v>26</v>
      </c>
      <c r="C9" s="85"/>
      <c r="D9" s="85"/>
      <c r="E9" s="85"/>
      <c r="F9" s="85"/>
      <c r="G9" s="85"/>
    </row>
    <row r="10" spans="1:7" ht="27.75" thickTop="1">
      <c r="A10" s="46" t="s">
        <v>84</v>
      </c>
      <c r="B10" s="74" t="s">
        <v>27</v>
      </c>
      <c r="C10" s="47" t="s">
        <v>28</v>
      </c>
      <c r="D10" s="47" t="s">
        <v>29</v>
      </c>
      <c r="E10" s="47" t="s">
        <v>30</v>
      </c>
      <c r="F10" s="47" t="s">
        <v>31</v>
      </c>
      <c r="G10" s="48" t="s">
        <v>32</v>
      </c>
    </row>
    <row r="11" spans="1:7" ht="6.75" customHeight="1">
      <c r="A11" s="49"/>
      <c r="B11" s="75"/>
      <c r="C11" s="50"/>
      <c r="D11" s="50"/>
      <c r="E11" s="50"/>
      <c r="F11" s="50"/>
      <c r="G11" s="51"/>
    </row>
    <row r="12" spans="1:7" ht="39.75" customHeight="1">
      <c r="A12" s="52">
        <v>276</v>
      </c>
      <c r="B12" s="76">
        <v>823</v>
      </c>
      <c r="C12" s="53">
        <v>51</v>
      </c>
      <c r="D12" s="53">
        <v>410</v>
      </c>
      <c r="E12" s="53">
        <v>306</v>
      </c>
      <c r="F12" s="53">
        <v>8447</v>
      </c>
      <c r="G12" s="41" t="s">
        <v>48</v>
      </c>
    </row>
    <row r="13" spans="1:7" ht="39.75" customHeight="1">
      <c r="A13" s="52">
        <v>0</v>
      </c>
      <c r="B13" s="76">
        <v>187</v>
      </c>
      <c r="C13" s="53">
        <v>16</v>
      </c>
      <c r="D13" s="53">
        <v>209</v>
      </c>
      <c r="E13" s="53">
        <v>167</v>
      </c>
      <c r="F13" s="53">
        <v>4215</v>
      </c>
      <c r="G13" s="56" t="s">
        <v>51</v>
      </c>
    </row>
    <row r="14" spans="1:7" ht="42" customHeight="1" thickBot="1">
      <c r="A14" s="54">
        <v>276</v>
      </c>
      <c r="B14" s="77">
        <v>1010</v>
      </c>
      <c r="C14" s="55">
        <v>67</v>
      </c>
      <c r="D14" s="55">
        <v>619</v>
      </c>
      <c r="E14" s="55">
        <v>473</v>
      </c>
      <c r="F14" s="55">
        <v>12662</v>
      </c>
      <c r="G14" s="44" t="s">
        <v>43</v>
      </c>
    </row>
    <row r="15" ht="13.5" thickTop="1"/>
    <row r="20" ht="13.5" thickBot="1"/>
    <row r="21" spans="3:6" ht="24" thickBot="1">
      <c r="C21" s="17">
        <v>1</v>
      </c>
      <c r="D21" s="17">
        <v>1</v>
      </c>
      <c r="E21" s="17">
        <v>1</v>
      </c>
      <c r="F21" s="17">
        <v>1</v>
      </c>
    </row>
    <row r="22" ht="24" thickBot="1">
      <c r="F22" s="17">
        <v>1</v>
      </c>
    </row>
  </sheetData>
  <sheetProtection/>
  <mergeCells count="3">
    <mergeCell ref="B1:G1"/>
    <mergeCell ref="B2:G2"/>
    <mergeCell ref="B9:G9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D28" sqref="D28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55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26">
        <v>1200</v>
      </c>
      <c r="E3" s="9" t="s">
        <v>2</v>
      </c>
    </row>
    <row r="4" spans="2:5" ht="24.75" customHeight="1">
      <c r="B4" s="10"/>
      <c r="C4" s="8" t="s">
        <v>15</v>
      </c>
      <c r="D4" s="58">
        <v>4</v>
      </c>
      <c r="E4" s="9" t="s">
        <v>3</v>
      </c>
    </row>
    <row r="5" spans="2:5" ht="24.75" customHeight="1">
      <c r="B5" s="14"/>
      <c r="C5" s="15" t="s">
        <v>16</v>
      </c>
      <c r="D5" s="27">
        <v>10668</v>
      </c>
      <c r="E5" s="16" t="s">
        <v>42</v>
      </c>
    </row>
    <row r="6" spans="2:5" ht="24.75" customHeight="1">
      <c r="B6" s="80" t="s">
        <v>56</v>
      </c>
      <c r="C6" s="81"/>
      <c r="D6" s="81"/>
      <c r="E6" s="82"/>
    </row>
    <row r="7" spans="2:5" ht="24.75" customHeight="1">
      <c r="B7" s="10"/>
      <c r="C7" s="8" t="s">
        <v>17</v>
      </c>
      <c r="D7" s="59">
        <v>377.58</v>
      </c>
      <c r="E7" s="9" t="s">
        <v>4</v>
      </c>
    </row>
    <row r="8" spans="2:5" ht="24.75" customHeight="1">
      <c r="B8" s="10"/>
      <c r="C8" s="8" t="s">
        <v>17</v>
      </c>
      <c r="D8" s="59">
        <v>215.5</v>
      </c>
      <c r="E8" s="9" t="s">
        <v>5</v>
      </c>
    </row>
    <row r="9" spans="2:10" ht="24.75" customHeight="1">
      <c r="B9" s="7" t="s">
        <v>54</v>
      </c>
      <c r="C9" s="8" t="s">
        <v>18</v>
      </c>
      <c r="D9" s="28">
        <v>596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1511</v>
      </c>
      <c r="E10" s="9" t="s">
        <v>52</v>
      </c>
    </row>
    <row r="11" spans="2:5" ht="24.75" customHeight="1">
      <c r="B11" s="10"/>
      <c r="C11" s="8" t="s">
        <v>19</v>
      </c>
      <c r="D11" s="28">
        <v>2398</v>
      </c>
      <c r="E11" s="57" t="s">
        <v>53</v>
      </c>
    </row>
    <row r="12" spans="2:5" ht="24.75" customHeight="1">
      <c r="B12" s="10"/>
      <c r="C12" s="8" t="s">
        <v>40</v>
      </c>
      <c r="D12" s="26">
        <v>13.4</v>
      </c>
      <c r="E12" s="9" t="s">
        <v>44</v>
      </c>
    </row>
    <row r="13" spans="2:5" ht="24.75" customHeight="1">
      <c r="B13" s="10"/>
      <c r="C13" s="8" t="s">
        <v>40</v>
      </c>
      <c r="D13" s="26">
        <v>15.8</v>
      </c>
      <c r="E13" s="9" t="s">
        <v>45</v>
      </c>
    </row>
    <row r="14" spans="2:5" ht="24.75" customHeight="1">
      <c r="B14" s="10"/>
      <c r="C14" s="8" t="s">
        <v>20</v>
      </c>
      <c r="D14" s="26">
        <v>158</v>
      </c>
      <c r="E14" s="9" t="s">
        <v>7</v>
      </c>
    </row>
    <row r="15" spans="2:5" ht="24.75" customHeight="1">
      <c r="B15" s="10"/>
      <c r="C15" s="8" t="s">
        <v>16</v>
      </c>
      <c r="D15" s="28">
        <v>688</v>
      </c>
      <c r="E15" s="9" t="s">
        <v>46</v>
      </c>
    </row>
    <row r="16" spans="2:5" ht="24.75" customHeight="1">
      <c r="B16" s="10"/>
      <c r="C16" s="8" t="s">
        <v>21</v>
      </c>
      <c r="D16" s="28">
        <v>61124839</v>
      </c>
      <c r="E16" s="11" t="s">
        <v>8</v>
      </c>
    </row>
    <row r="17" spans="2:5" ht="24.75" customHeight="1">
      <c r="B17" s="10"/>
      <c r="C17" s="8" t="s">
        <v>22</v>
      </c>
      <c r="D17" s="28">
        <v>6525475217</v>
      </c>
      <c r="E17" s="11" t="s">
        <v>8</v>
      </c>
    </row>
    <row r="18" spans="2:5" ht="24.75" customHeight="1">
      <c r="B18" s="10"/>
      <c r="C18" s="8" t="s">
        <v>22</v>
      </c>
      <c r="D18" s="28">
        <v>5845377234</v>
      </c>
      <c r="E18" s="9" t="s">
        <v>9</v>
      </c>
    </row>
    <row r="19" spans="2:5" ht="24.75" customHeight="1">
      <c r="B19" s="10"/>
      <c r="C19" s="8" t="s">
        <v>41</v>
      </c>
      <c r="D19" s="29">
        <v>0.8957780145684675</v>
      </c>
      <c r="E19" s="9" t="s">
        <v>10</v>
      </c>
    </row>
    <row r="20" spans="2:5" ht="24.75" customHeight="1">
      <c r="B20" s="10"/>
      <c r="C20" s="8" t="s">
        <v>22</v>
      </c>
      <c r="D20" s="28">
        <v>1846093242</v>
      </c>
      <c r="E20" s="9" t="s">
        <v>11</v>
      </c>
    </row>
    <row r="21" spans="2:5" ht="24.75" customHeight="1" thickBot="1">
      <c r="B21" s="18" t="s">
        <v>57</v>
      </c>
      <c r="C21" s="12" t="s">
        <v>23</v>
      </c>
      <c r="D21" s="30">
        <v>3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90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v>6</v>
      </c>
      <c r="E4" s="9" t="s">
        <v>3</v>
      </c>
    </row>
    <row r="5" spans="2:5" ht="24.75" customHeight="1">
      <c r="B5" s="14"/>
      <c r="C5" s="15" t="s">
        <v>16</v>
      </c>
      <c r="D5" s="27">
        <v>15500</v>
      </c>
      <c r="E5" s="16" t="s">
        <v>42</v>
      </c>
    </row>
    <row r="6" spans="2:5" ht="24.75" customHeight="1">
      <c r="B6" s="80" t="s">
        <v>91</v>
      </c>
      <c r="C6" s="81"/>
      <c r="D6" s="81"/>
      <c r="E6" s="82"/>
    </row>
    <row r="7" spans="2:5" ht="24.75" customHeight="1">
      <c r="B7" s="10"/>
      <c r="C7" s="8" t="s">
        <v>17</v>
      </c>
      <c r="D7" s="58">
        <v>485.7910600000001</v>
      </c>
      <c r="E7" s="9" t="s">
        <v>4</v>
      </c>
    </row>
    <row r="8" spans="2:5" ht="24.75" customHeight="1">
      <c r="B8" s="10"/>
      <c r="C8" s="8" t="s">
        <v>17</v>
      </c>
      <c r="D8" s="58">
        <v>308.23999999999995</v>
      </c>
      <c r="E8" s="9" t="s">
        <v>5</v>
      </c>
    </row>
    <row r="9" spans="2:10" ht="24.75" customHeight="1">
      <c r="B9" s="7" t="s">
        <v>92</v>
      </c>
      <c r="C9" s="8" t="s">
        <v>18</v>
      </c>
      <c r="D9" s="28">
        <v>1001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9053</v>
      </c>
      <c r="E11" s="57" t="s">
        <v>53</v>
      </c>
    </row>
    <row r="12" spans="2:5" ht="24.75" customHeight="1">
      <c r="B12" s="10"/>
      <c r="C12" s="8" t="s">
        <v>40</v>
      </c>
      <c r="D12" s="26">
        <v>25</v>
      </c>
      <c r="E12" s="9" t="s">
        <v>44</v>
      </c>
    </row>
    <row r="13" spans="2:5" ht="24.75" customHeight="1">
      <c r="B13" s="10"/>
      <c r="C13" s="8" t="s">
        <v>40</v>
      </c>
      <c r="D13" s="26">
        <v>15</v>
      </c>
      <c r="E13" s="9" t="s">
        <v>45</v>
      </c>
    </row>
    <row r="14" spans="2:5" ht="24.75" customHeight="1">
      <c r="B14" s="10"/>
      <c r="C14" s="8" t="s">
        <v>20</v>
      </c>
      <c r="D14" s="26">
        <v>178</v>
      </c>
      <c r="E14" s="9" t="s">
        <v>7</v>
      </c>
    </row>
    <row r="15" spans="2:5" ht="24.75" customHeight="1">
      <c r="B15" s="10"/>
      <c r="C15" s="8" t="s">
        <v>16</v>
      </c>
      <c r="D15" s="28">
        <v>404</v>
      </c>
      <c r="E15" s="9" t="s">
        <v>46</v>
      </c>
    </row>
    <row r="16" spans="2:5" ht="24.75" customHeight="1">
      <c r="B16" s="10"/>
      <c r="C16" s="8" t="s">
        <v>21</v>
      </c>
      <c r="D16" s="28">
        <v>86154499</v>
      </c>
      <c r="E16" s="11" t="s">
        <v>8</v>
      </c>
    </row>
    <row r="17" spans="2:5" ht="24.75" customHeight="1">
      <c r="B17" s="10"/>
      <c r="C17" s="8" t="s">
        <v>22</v>
      </c>
      <c r="D17" s="28">
        <v>46476305284</v>
      </c>
      <c r="E17" s="11" t="s">
        <v>8</v>
      </c>
    </row>
    <row r="18" spans="2:5" ht="24.75" customHeight="1">
      <c r="B18" s="10"/>
      <c r="C18" s="8" t="s">
        <v>22</v>
      </c>
      <c r="D18" s="28">
        <v>48602830410</v>
      </c>
      <c r="E18" s="9" t="s">
        <v>9</v>
      </c>
    </row>
    <row r="19" spans="2:5" ht="24.75" customHeight="1">
      <c r="B19" s="10"/>
      <c r="C19" s="8" t="s">
        <v>41</v>
      </c>
      <c r="D19" s="29">
        <v>1.045755038250256</v>
      </c>
      <c r="E19" s="9" t="s">
        <v>10</v>
      </c>
    </row>
    <row r="20" spans="2:5" ht="24.75" customHeight="1">
      <c r="B20" s="10"/>
      <c r="C20" s="8" t="s">
        <v>22</v>
      </c>
      <c r="D20" s="28">
        <v>12267627193</v>
      </c>
      <c r="E20" s="9" t="s">
        <v>11</v>
      </c>
    </row>
    <row r="21" spans="2:5" ht="24.75" customHeight="1" thickBot="1">
      <c r="B21" s="78" t="s">
        <v>93</v>
      </c>
      <c r="C21" s="12" t="s">
        <v>23</v>
      </c>
      <c r="D21" s="30">
        <v>8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" sqref="A1:G14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421875" style="0" customWidth="1"/>
  </cols>
  <sheetData>
    <row r="1" spans="2:7" ht="33" customHeight="1">
      <c r="B1" s="83" t="s">
        <v>49</v>
      </c>
      <c r="C1" s="83"/>
      <c r="D1" s="83"/>
      <c r="E1" s="83"/>
      <c r="F1" s="83"/>
      <c r="G1" s="83"/>
    </row>
    <row r="2" spans="2:7" ht="25.5" customHeight="1" thickBot="1">
      <c r="B2" s="84" t="s">
        <v>90</v>
      </c>
      <c r="C2" s="84"/>
      <c r="D2" s="84"/>
      <c r="E2" s="84"/>
      <c r="F2" s="84"/>
      <c r="G2" s="84"/>
    </row>
    <row r="3" spans="2:7" ht="23.25" thickTop="1">
      <c r="B3" s="1" t="s">
        <v>33</v>
      </c>
      <c r="C3" s="2" t="s">
        <v>34</v>
      </c>
      <c r="D3" s="2" t="s">
        <v>35</v>
      </c>
      <c r="E3" s="2" t="s">
        <v>35</v>
      </c>
      <c r="F3" s="2" t="s">
        <v>36</v>
      </c>
      <c r="G3" s="3" t="s">
        <v>32</v>
      </c>
    </row>
    <row r="4" spans="2:7" ht="22.5">
      <c r="B4" s="60" t="s">
        <v>37</v>
      </c>
      <c r="C4" s="61" t="s">
        <v>38</v>
      </c>
      <c r="D4" s="61" t="s">
        <v>38</v>
      </c>
      <c r="E4" s="61" t="s">
        <v>0</v>
      </c>
      <c r="F4" s="61" t="s">
        <v>39</v>
      </c>
      <c r="G4" s="62"/>
    </row>
    <row r="5" spans="2:7" ht="45" customHeight="1">
      <c r="B5" s="72">
        <v>1.0398944701793809</v>
      </c>
      <c r="C5" s="40">
        <v>34998897955</v>
      </c>
      <c r="D5" s="40">
        <v>33656201623</v>
      </c>
      <c r="E5" s="40">
        <v>59555063</v>
      </c>
      <c r="F5" s="40">
        <v>10563</v>
      </c>
      <c r="G5" s="64" t="s">
        <v>48</v>
      </c>
    </row>
    <row r="6" spans="2:7" ht="45" customHeight="1">
      <c r="B6" s="72">
        <v>1.0611405972000432</v>
      </c>
      <c r="C6" s="40">
        <v>13603932455</v>
      </c>
      <c r="D6" s="40">
        <v>12820103661</v>
      </c>
      <c r="E6" s="40">
        <v>26599436</v>
      </c>
      <c r="F6" s="40">
        <v>4937</v>
      </c>
      <c r="G6" s="64" t="s">
        <v>69</v>
      </c>
    </row>
    <row r="7" spans="2:7" ht="48.75" customHeight="1" thickBot="1">
      <c r="B7" s="73">
        <v>1.045755038250256</v>
      </c>
      <c r="C7" s="68">
        <v>48602830410</v>
      </c>
      <c r="D7" s="68">
        <v>46476305284</v>
      </c>
      <c r="E7" s="68">
        <v>86154499</v>
      </c>
      <c r="F7" s="68">
        <v>15500</v>
      </c>
      <c r="G7" s="69" t="s">
        <v>68</v>
      </c>
    </row>
    <row r="8" spans="2:7" ht="13.5" customHeight="1" thickTop="1">
      <c r="B8" s="45"/>
      <c r="C8" s="45"/>
      <c r="D8" s="45"/>
      <c r="E8" s="45"/>
      <c r="F8" s="45"/>
      <c r="G8" s="45"/>
    </row>
    <row r="9" spans="2:7" ht="39.75" customHeight="1" thickBot="1">
      <c r="B9" s="85" t="s">
        <v>26</v>
      </c>
      <c r="C9" s="85"/>
      <c r="D9" s="85"/>
      <c r="E9" s="85"/>
      <c r="F9" s="85"/>
      <c r="G9" s="85"/>
    </row>
    <row r="10" spans="1:7" ht="27.75" thickTop="1">
      <c r="A10" s="46" t="s">
        <v>84</v>
      </c>
      <c r="B10" s="74" t="s">
        <v>27</v>
      </c>
      <c r="C10" s="47" t="s">
        <v>28</v>
      </c>
      <c r="D10" s="47" t="s">
        <v>29</v>
      </c>
      <c r="E10" s="47" t="s">
        <v>30</v>
      </c>
      <c r="F10" s="47" t="s">
        <v>31</v>
      </c>
      <c r="G10" s="48" t="s">
        <v>32</v>
      </c>
    </row>
    <row r="11" spans="1:7" ht="6.75" customHeight="1">
      <c r="A11" s="49"/>
      <c r="B11" s="75"/>
      <c r="C11" s="50"/>
      <c r="D11" s="50"/>
      <c r="E11" s="50"/>
      <c r="F11" s="50"/>
      <c r="G11" s="51"/>
    </row>
    <row r="12" spans="1:7" ht="39.75" customHeight="1">
      <c r="A12" s="52">
        <v>276</v>
      </c>
      <c r="B12" s="76">
        <v>848</v>
      </c>
      <c r="C12" s="53">
        <v>52</v>
      </c>
      <c r="D12" s="53">
        <v>423</v>
      </c>
      <c r="E12" s="53">
        <v>308</v>
      </c>
      <c r="F12" s="53">
        <v>8656</v>
      </c>
      <c r="G12" s="41" t="s">
        <v>48</v>
      </c>
    </row>
    <row r="13" spans="1:7" ht="39.75" customHeight="1">
      <c r="A13" s="52">
        <v>0</v>
      </c>
      <c r="B13" s="76">
        <v>210</v>
      </c>
      <c r="C13" s="53">
        <v>17</v>
      </c>
      <c r="D13" s="53">
        <v>212</v>
      </c>
      <c r="E13" s="53">
        <v>177</v>
      </c>
      <c r="F13" s="53">
        <v>4321</v>
      </c>
      <c r="G13" s="56" t="s">
        <v>51</v>
      </c>
    </row>
    <row r="14" spans="1:7" ht="42" customHeight="1" thickBot="1">
      <c r="A14" s="54">
        <v>276</v>
      </c>
      <c r="B14" s="77">
        <v>1058</v>
      </c>
      <c r="C14" s="55">
        <v>69</v>
      </c>
      <c r="D14" s="55">
        <v>635</v>
      </c>
      <c r="E14" s="55">
        <v>485</v>
      </c>
      <c r="F14" s="55">
        <v>12977</v>
      </c>
      <c r="G14" s="44" t="s">
        <v>43</v>
      </c>
    </row>
    <row r="15" ht="13.5" thickTop="1"/>
    <row r="20" ht="13.5" thickBot="1"/>
    <row r="21" spans="3:6" ht="24" thickBot="1">
      <c r="C21" s="17">
        <f>IF(C7='p197'!D18,1," ")</f>
        <v>1</v>
      </c>
      <c r="D21" s="17">
        <f>IF(D7='p197'!D17,1," ")</f>
        <v>1</v>
      </c>
      <c r="E21" s="17">
        <f>IF(E7='p197'!D16,1," ")</f>
        <v>1</v>
      </c>
      <c r="F21" s="17">
        <f>IF(F7='p197'!D5,1," ")</f>
        <v>1</v>
      </c>
    </row>
    <row r="22" ht="24" thickBot="1">
      <c r="F22" s="17">
        <f>IF(SUM(A14:F14)=F7,1," ")</f>
        <v>1</v>
      </c>
    </row>
  </sheetData>
  <sheetProtection/>
  <mergeCells count="3">
    <mergeCell ref="B1:G1"/>
    <mergeCell ref="B2:G2"/>
    <mergeCell ref="B9:G9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97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v>6</v>
      </c>
      <c r="E4" s="9" t="s">
        <v>3</v>
      </c>
    </row>
    <row r="5" spans="2:5" ht="24.75" customHeight="1">
      <c r="B5" s="14"/>
      <c r="C5" s="15" t="s">
        <v>16</v>
      </c>
      <c r="D5" s="27">
        <v>15801</v>
      </c>
      <c r="E5" s="16" t="s">
        <v>42</v>
      </c>
    </row>
    <row r="6" spans="2:5" ht="24.75" customHeight="1">
      <c r="B6" s="80" t="s">
        <v>94</v>
      </c>
      <c r="C6" s="81"/>
      <c r="D6" s="81"/>
      <c r="E6" s="82"/>
    </row>
    <row r="7" spans="2:5" ht="24.75" customHeight="1">
      <c r="B7" s="10"/>
      <c r="C7" s="8" t="s">
        <v>17</v>
      </c>
      <c r="D7" s="58">
        <v>489.3630600000001</v>
      </c>
      <c r="E7" s="9" t="s">
        <v>4</v>
      </c>
    </row>
    <row r="8" spans="2:5" ht="24.75" customHeight="1">
      <c r="B8" s="10"/>
      <c r="C8" s="8" t="s">
        <v>17</v>
      </c>
      <c r="D8" s="58">
        <v>312.96799999999996</v>
      </c>
      <c r="E8" s="9" t="s">
        <v>5</v>
      </c>
    </row>
    <row r="9" spans="2:10" ht="24.75" customHeight="1">
      <c r="B9" s="7" t="s">
        <v>95</v>
      </c>
      <c r="C9" s="8" t="s">
        <v>18</v>
      </c>
      <c r="D9" s="28">
        <v>1028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9293</v>
      </c>
      <c r="E11" s="57" t="s">
        <v>53</v>
      </c>
    </row>
    <row r="12" spans="2:5" ht="24.75" customHeight="1">
      <c r="B12" s="10"/>
      <c r="C12" s="8" t="s">
        <v>40</v>
      </c>
      <c r="D12" s="26">
        <v>29</v>
      </c>
      <c r="E12" s="9" t="s">
        <v>44</v>
      </c>
    </row>
    <row r="13" spans="2:5" ht="24.75" customHeight="1">
      <c r="B13" s="10"/>
      <c r="C13" s="8" t="s">
        <v>40</v>
      </c>
      <c r="D13" s="26">
        <v>12</v>
      </c>
      <c r="E13" s="9" t="s">
        <v>45</v>
      </c>
    </row>
    <row r="14" spans="2:5" ht="24.75" customHeight="1">
      <c r="B14" s="10"/>
      <c r="C14" s="8" t="s">
        <v>20</v>
      </c>
      <c r="D14" s="26">
        <v>179</v>
      </c>
      <c r="E14" s="9" t="s">
        <v>7</v>
      </c>
    </row>
    <row r="15" spans="2:5" ht="24.75" customHeight="1">
      <c r="B15" s="10"/>
      <c r="C15" s="8" t="s">
        <v>16</v>
      </c>
      <c r="D15" s="28">
        <v>370</v>
      </c>
      <c r="E15" s="9" t="s">
        <v>46</v>
      </c>
    </row>
    <row r="16" spans="2:5" ht="24.75" customHeight="1">
      <c r="B16" s="10"/>
      <c r="C16" s="8" t="s">
        <v>21</v>
      </c>
      <c r="D16" s="28">
        <v>90287445</v>
      </c>
      <c r="E16" s="11" t="s">
        <v>8</v>
      </c>
    </row>
    <row r="17" spans="2:5" ht="24.75" customHeight="1">
      <c r="B17" s="10"/>
      <c r="C17" s="8" t="s">
        <v>22</v>
      </c>
      <c r="D17" s="28">
        <v>47143727171</v>
      </c>
      <c r="E17" s="11" t="s">
        <v>8</v>
      </c>
    </row>
    <row r="18" spans="2:5" ht="24.75" customHeight="1">
      <c r="B18" s="10"/>
      <c r="C18" s="8" t="s">
        <v>22</v>
      </c>
      <c r="D18" s="28">
        <v>47703738159</v>
      </c>
      <c r="E18" s="9" t="s">
        <v>9</v>
      </c>
    </row>
    <row r="19" spans="2:5" ht="24.75" customHeight="1">
      <c r="B19" s="10"/>
      <c r="C19" s="8" t="s">
        <v>41</v>
      </c>
      <c r="D19" s="29">
        <v>1.011878801732598</v>
      </c>
      <c r="E19" s="9" t="s">
        <v>10</v>
      </c>
    </row>
    <row r="20" spans="2:5" ht="24.75" customHeight="1">
      <c r="B20" s="10"/>
      <c r="C20" s="8" t="s">
        <v>22</v>
      </c>
      <c r="D20" s="28">
        <v>11707616205</v>
      </c>
      <c r="E20" s="9" t="s">
        <v>11</v>
      </c>
    </row>
    <row r="21" spans="2:5" ht="24.75" customHeight="1" thickBot="1">
      <c r="B21" s="78" t="s">
        <v>96</v>
      </c>
      <c r="C21" s="12" t="s">
        <v>23</v>
      </c>
      <c r="D21" s="30">
        <v>8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5" sqref="A5:G14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421875" style="0" customWidth="1"/>
  </cols>
  <sheetData>
    <row r="1" spans="2:7" ht="33" customHeight="1">
      <c r="B1" s="83" t="s">
        <v>49</v>
      </c>
      <c r="C1" s="83"/>
      <c r="D1" s="83"/>
      <c r="E1" s="83"/>
      <c r="F1" s="83"/>
      <c r="G1" s="83"/>
    </row>
    <row r="2" spans="2:7" ht="25.5" customHeight="1" thickBot="1">
      <c r="B2" s="84" t="str">
        <f>+'p198'!B1</f>
        <v>تا پایان  سال 1398</v>
      </c>
      <c r="C2" s="84"/>
      <c r="D2" s="84"/>
      <c r="E2" s="84"/>
      <c r="F2" s="84"/>
      <c r="G2" s="84"/>
    </row>
    <row r="3" spans="2:7" ht="23.25" thickTop="1">
      <c r="B3" s="1" t="s">
        <v>33</v>
      </c>
      <c r="C3" s="2" t="s">
        <v>34</v>
      </c>
      <c r="D3" s="2" t="s">
        <v>35</v>
      </c>
      <c r="E3" s="2" t="s">
        <v>35</v>
      </c>
      <c r="F3" s="2" t="s">
        <v>36</v>
      </c>
      <c r="G3" s="3" t="s">
        <v>32</v>
      </c>
    </row>
    <row r="4" spans="2:7" ht="22.5">
      <c r="B4" s="60" t="s">
        <v>37</v>
      </c>
      <c r="C4" s="61" t="s">
        <v>38</v>
      </c>
      <c r="D4" s="61" t="s">
        <v>38</v>
      </c>
      <c r="E4" s="61" t="s">
        <v>0</v>
      </c>
      <c r="F4" s="61" t="s">
        <v>39</v>
      </c>
      <c r="G4" s="62"/>
    </row>
    <row r="5" spans="2:7" ht="45" customHeight="1">
      <c r="B5" s="72">
        <v>1.0327398253485065</v>
      </c>
      <c r="C5" s="40">
        <v>34931808402</v>
      </c>
      <c r="D5" s="40">
        <v>33824403344</v>
      </c>
      <c r="E5" s="40">
        <v>64091892</v>
      </c>
      <c r="F5" s="40">
        <v>10761</v>
      </c>
      <c r="G5" s="64" t="s">
        <v>48</v>
      </c>
    </row>
    <row r="6" spans="2:7" ht="45" customHeight="1">
      <c r="B6" s="72">
        <v>0.9589022628243064</v>
      </c>
      <c r="C6" s="40">
        <v>12771929757</v>
      </c>
      <c r="D6" s="40">
        <v>13319323827</v>
      </c>
      <c r="E6" s="40">
        <v>26195553</v>
      </c>
      <c r="F6" s="40">
        <v>5040</v>
      </c>
      <c r="G6" s="64" t="s">
        <v>69</v>
      </c>
    </row>
    <row r="7" spans="2:7" ht="48.75" customHeight="1" thickBot="1">
      <c r="B7" s="73">
        <v>1.011878801732598</v>
      </c>
      <c r="C7" s="68">
        <v>47703738159</v>
      </c>
      <c r="D7" s="68">
        <v>47143727171</v>
      </c>
      <c r="E7" s="68">
        <v>90287445</v>
      </c>
      <c r="F7" s="68">
        <v>15801</v>
      </c>
      <c r="G7" s="69" t="s">
        <v>68</v>
      </c>
    </row>
    <row r="8" spans="2:7" ht="13.5" customHeight="1" thickTop="1">
      <c r="B8" s="45"/>
      <c r="C8" s="45"/>
      <c r="D8" s="45"/>
      <c r="E8" s="45"/>
      <c r="F8" s="45"/>
      <c r="G8" s="45"/>
    </row>
    <row r="9" spans="2:7" ht="39.75" customHeight="1" thickBot="1">
      <c r="B9" s="85" t="s">
        <v>26</v>
      </c>
      <c r="C9" s="85"/>
      <c r="D9" s="85"/>
      <c r="E9" s="85"/>
      <c r="F9" s="85"/>
      <c r="G9" s="85"/>
    </row>
    <row r="10" spans="1:7" ht="27.75" thickTop="1">
      <c r="A10" s="46" t="s">
        <v>84</v>
      </c>
      <c r="B10" s="74" t="s">
        <v>27</v>
      </c>
      <c r="C10" s="47" t="s">
        <v>28</v>
      </c>
      <c r="D10" s="47" t="s">
        <v>29</v>
      </c>
      <c r="E10" s="47" t="s">
        <v>30</v>
      </c>
      <c r="F10" s="47" t="s">
        <v>31</v>
      </c>
      <c r="G10" s="48" t="s">
        <v>32</v>
      </c>
    </row>
    <row r="11" spans="1:7" ht="6.75" customHeight="1">
      <c r="A11" s="49"/>
      <c r="B11" s="75"/>
      <c r="C11" s="50"/>
      <c r="D11" s="50"/>
      <c r="E11" s="50"/>
      <c r="F11" s="50"/>
      <c r="G11" s="51"/>
    </row>
    <row r="12" spans="1:7" ht="39.75" customHeight="1">
      <c r="A12" s="52">
        <v>276</v>
      </c>
      <c r="B12" s="76">
        <v>863</v>
      </c>
      <c r="C12" s="53">
        <v>54</v>
      </c>
      <c r="D12" s="53">
        <v>430</v>
      </c>
      <c r="E12" s="53">
        <v>310</v>
      </c>
      <c r="F12" s="53">
        <v>8828</v>
      </c>
      <c r="G12" s="41" t="s">
        <v>48</v>
      </c>
    </row>
    <row r="13" spans="1:7" ht="39.75" customHeight="1">
      <c r="A13" s="52">
        <v>0</v>
      </c>
      <c r="B13" s="76">
        <v>223</v>
      </c>
      <c r="C13" s="53">
        <v>17</v>
      </c>
      <c r="D13" s="53">
        <v>218</v>
      </c>
      <c r="E13" s="53">
        <v>179</v>
      </c>
      <c r="F13" s="53">
        <v>4403</v>
      </c>
      <c r="G13" s="56" t="s">
        <v>51</v>
      </c>
    </row>
    <row r="14" spans="1:7" ht="42" customHeight="1" thickBot="1">
      <c r="A14" s="54">
        <v>276</v>
      </c>
      <c r="B14" s="77">
        <v>1086</v>
      </c>
      <c r="C14" s="55">
        <v>71</v>
      </c>
      <c r="D14" s="55">
        <v>648</v>
      </c>
      <c r="E14" s="55">
        <v>489</v>
      </c>
      <c r="F14" s="55">
        <v>13231</v>
      </c>
      <c r="G14" s="44" t="s">
        <v>43</v>
      </c>
    </row>
    <row r="15" ht="13.5" thickTop="1"/>
    <row r="20" ht="13.5" thickBot="1"/>
    <row r="21" spans="3:6" ht="24" thickBot="1">
      <c r="C21" s="17">
        <f>IF(C7='p198'!D18,1," ")</f>
        <v>1</v>
      </c>
      <c r="D21" s="17">
        <f>IF(D7='p198'!D17,1," ")</f>
        <v>1</v>
      </c>
      <c r="E21" s="17">
        <f>IF(E7='p198'!D16,1," ")</f>
        <v>1</v>
      </c>
      <c r="F21" s="17">
        <f>IF(F7='p198'!D5,1," ")</f>
        <v>1</v>
      </c>
    </row>
    <row r="22" ht="24" thickBot="1">
      <c r="F22" s="17">
        <f>IF(SUM(A14:F14)=F7,1," ")</f>
        <v>1</v>
      </c>
    </row>
  </sheetData>
  <sheetProtection/>
  <mergeCells count="3">
    <mergeCell ref="B1:G1"/>
    <mergeCell ref="B2:G2"/>
    <mergeCell ref="B9:G9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98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v>7</v>
      </c>
      <c r="E4" s="9" t="s">
        <v>3</v>
      </c>
    </row>
    <row r="5" spans="2:5" ht="24.75" customHeight="1">
      <c r="B5" s="14"/>
      <c r="C5" s="15" t="s">
        <v>16</v>
      </c>
      <c r="D5" s="27">
        <v>16268</v>
      </c>
      <c r="E5" s="16" t="s">
        <v>42</v>
      </c>
    </row>
    <row r="6" spans="2:5" ht="24.75" customHeight="1">
      <c r="B6" s="80" t="s">
        <v>99</v>
      </c>
      <c r="C6" s="81"/>
      <c r="D6" s="81"/>
      <c r="E6" s="82"/>
    </row>
    <row r="7" spans="2:5" ht="24.75" customHeight="1">
      <c r="B7" s="10"/>
      <c r="C7" s="8" t="s">
        <v>17</v>
      </c>
      <c r="D7" s="58">
        <v>494.95</v>
      </c>
      <c r="E7" s="9" t="s">
        <v>4</v>
      </c>
    </row>
    <row r="8" spans="2:5" ht="24.75" customHeight="1">
      <c r="B8" s="10"/>
      <c r="C8" s="8" t="s">
        <v>17</v>
      </c>
      <c r="D8" s="58">
        <v>319</v>
      </c>
      <c r="E8" s="9" t="s">
        <v>5</v>
      </c>
    </row>
    <row r="9" spans="2:10" ht="24.75" customHeight="1">
      <c r="B9" s="7" t="s">
        <v>100</v>
      </c>
      <c r="C9" s="8" t="s">
        <v>18</v>
      </c>
      <c r="D9" s="28">
        <v>1030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9477</v>
      </c>
      <c r="E11" s="57" t="s">
        <v>53</v>
      </c>
    </row>
    <row r="12" spans="2:5" ht="24.75" customHeight="1">
      <c r="B12" s="10"/>
      <c r="C12" s="8" t="s">
        <v>40</v>
      </c>
      <c r="D12" s="26">
        <v>26</v>
      </c>
      <c r="E12" s="9" t="s">
        <v>44</v>
      </c>
    </row>
    <row r="13" spans="2:5" ht="24.75" customHeight="1">
      <c r="B13" s="10"/>
      <c r="C13" s="8" t="s">
        <v>40</v>
      </c>
      <c r="D13" s="26">
        <v>26</v>
      </c>
      <c r="E13" s="9" t="s">
        <v>45</v>
      </c>
    </row>
    <row r="14" spans="2:5" ht="24.75" customHeight="1">
      <c r="B14" s="10"/>
      <c r="C14" s="8" t="s">
        <v>20</v>
      </c>
      <c r="D14" s="26">
        <v>179</v>
      </c>
      <c r="E14" s="9" t="s">
        <v>7</v>
      </c>
    </row>
    <row r="15" spans="2:5" ht="24.75" customHeight="1">
      <c r="B15" s="10"/>
      <c r="C15" s="8" t="s">
        <v>16</v>
      </c>
      <c r="D15" s="28">
        <v>632</v>
      </c>
      <c r="E15" s="9" t="s">
        <v>46</v>
      </c>
    </row>
    <row r="16" spans="2:5" ht="24.75" customHeight="1">
      <c r="B16" s="10"/>
      <c r="C16" s="8" t="s">
        <v>21</v>
      </c>
      <c r="D16" s="28">
        <v>97325511</v>
      </c>
      <c r="E16" s="11" t="s">
        <v>8</v>
      </c>
    </row>
    <row r="17" spans="2:5" ht="24.75" customHeight="1">
      <c r="B17" s="10"/>
      <c r="C17" s="8" t="s">
        <v>22</v>
      </c>
      <c r="D17" s="28">
        <v>57296561179</v>
      </c>
      <c r="E17" s="11" t="s">
        <v>8</v>
      </c>
    </row>
    <row r="18" spans="2:5" ht="24.75" customHeight="1">
      <c r="B18" s="10"/>
      <c r="C18" s="8" t="s">
        <v>22</v>
      </c>
      <c r="D18" s="28">
        <v>56225830790</v>
      </c>
      <c r="E18" s="9" t="s">
        <v>9</v>
      </c>
    </row>
    <row r="19" spans="2:5" ht="24.75" customHeight="1">
      <c r="B19" s="10"/>
      <c r="C19" s="8" t="s">
        <v>41</v>
      </c>
      <c r="D19" s="29">
        <v>0.9813124842579133</v>
      </c>
      <c r="E19" s="9" t="s">
        <v>10</v>
      </c>
    </row>
    <row r="20" spans="2:5" ht="24.75" customHeight="1">
      <c r="B20" s="10"/>
      <c r="C20" s="8" t="s">
        <v>22</v>
      </c>
      <c r="D20" s="28">
        <v>12778346594</v>
      </c>
      <c r="E20" s="9" t="s">
        <v>11</v>
      </c>
    </row>
    <row r="21" spans="2:5" ht="24.75" customHeight="1" thickBot="1">
      <c r="B21" s="78" t="s">
        <v>101</v>
      </c>
      <c r="C21" s="12" t="s">
        <v>23</v>
      </c>
      <c r="D21" s="79">
        <v>8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" sqref="A1:G14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421875" style="0" customWidth="1"/>
  </cols>
  <sheetData>
    <row r="1" spans="2:7" ht="33" customHeight="1">
      <c r="B1" s="83" t="s">
        <v>49</v>
      </c>
      <c r="C1" s="83"/>
      <c r="D1" s="83"/>
      <c r="E1" s="83"/>
      <c r="F1" s="83"/>
      <c r="G1" s="83"/>
    </row>
    <row r="2" spans="2:7" ht="25.5" customHeight="1" thickBot="1">
      <c r="B2" s="84" t="s">
        <v>98</v>
      </c>
      <c r="C2" s="84"/>
      <c r="D2" s="84"/>
      <c r="E2" s="84"/>
      <c r="F2" s="84"/>
      <c r="G2" s="84"/>
    </row>
    <row r="3" spans="2:7" ht="23.25" thickTop="1">
      <c r="B3" s="1" t="s">
        <v>33</v>
      </c>
      <c r="C3" s="2" t="s">
        <v>34</v>
      </c>
      <c r="D3" s="2" t="s">
        <v>35</v>
      </c>
      <c r="E3" s="2" t="s">
        <v>35</v>
      </c>
      <c r="F3" s="2" t="s">
        <v>36</v>
      </c>
      <c r="G3" s="3" t="s">
        <v>32</v>
      </c>
    </row>
    <row r="4" spans="2:7" ht="22.5">
      <c r="B4" s="60" t="s">
        <v>37</v>
      </c>
      <c r="C4" s="61" t="s">
        <v>38</v>
      </c>
      <c r="D4" s="61" t="s">
        <v>38</v>
      </c>
      <c r="E4" s="61" t="s">
        <v>0</v>
      </c>
      <c r="F4" s="61" t="s">
        <v>39</v>
      </c>
      <c r="G4" s="62"/>
    </row>
    <row r="5" spans="2:7" ht="45" customHeight="1">
      <c r="B5" s="72">
        <v>0.9811392770129332</v>
      </c>
      <c r="C5" s="40">
        <v>40745250499</v>
      </c>
      <c r="D5" s="40">
        <v>41528508188</v>
      </c>
      <c r="E5" s="40">
        <v>68841448</v>
      </c>
      <c r="F5" s="40">
        <v>11065</v>
      </c>
      <c r="G5" s="64" t="s">
        <v>48</v>
      </c>
    </row>
    <row r="6" spans="2:7" ht="45" customHeight="1">
      <c r="B6" s="72">
        <v>0.9817686622334361</v>
      </c>
      <c r="C6" s="40">
        <v>15480580291</v>
      </c>
      <c r="D6" s="40">
        <v>15768052991</v>
      </c>
      <c r="E6" s="40">
        <v>28484063</v>
      </c>
      <c r="F6" s="40">
        <v>5203</v>
      </c>
      <c r="G6" s="64" t="s">
        <v>69</v>
      </c>
    </row>
    <row r="7" spans="2:7" ht="48.75" customHeight="1" thickBot="1">
      <c r="B7" s="73">
        <v>0.9813124842579133</v>
      </c>
      <c r="C7" s="68">
        <v>56225830790</v>
      </c>
      <c r="D7" s="68">
        <v>57296561179</v>
      </c>
      <c r="E7" s="68">
        <v>97325511</v>
      </c>
      <c r="F7" s="68">
        <v>16268</v>
      </c>
      <c r="G7" s="69" t="s">
        <v>68</v>
      </c>
    </row>
    <row r="8" spans="2:7" ht="13.5" customHeight="1" thickTop="1">
      <c r="B8" s="45"/>
      <c r="C8" s="45"/>
      <c r="D8" s="45"/>
      <c r="E8" s="45"/>
      <c r="F8" s="45"/>
      <c r="G8" s="45"/>
    </row>
    <row r="9" spans="2:7" ht="39.75" customHeight="1" thickBot="1">
      <c r="B9" s="85" t="s">
        <v>26</v>
      </c>
      <c r="C9" s="85"/>
      <c r="D9" s="85"/>
      <c r="E9" s="85"/>
      <c r="F9" s="85"/>
      <c r="G9" s="85"/>
    </row>
    <row r="10" spans="1:7" ht="27.75" thickTop="1">
      <c r="A10" s="46" t="s">
        <v>84</v>
      </c>
      <c r="B10" s="74" t="s">
        <v>27</v>
      </c>
      <c r="C10" s="47" t="s">
        <v>28</v>
      </c>
      <c r="D10" s="47" t="s">
        <v>29</v>
      </c>
      <c r="E10" s="47" t="s">
        <v>30</v>
      </c>
      <c r="F10" s="47" t="s">
        <v>31</v>
      </c>
      <c r="G10" s="48" t="s">
        <v>32</v>
      </c>
    </row>
    <row r="11" spans="1:7" ht="6.75" customHeight="1">
      <c r="A11" s="49"/>
      <c r="B11" s="75"/>
      <c r="C11" s="50"/>
      <c r="D11" s="50"/>
      <c r="E11" s="50"/>
      <c r="F11" s="50"/>
      <c r="G11" s="51"/>
    </row>
    <row r="12" spans="1:7" ht="39.75" customHeight="1">
      <c r="A12" s="52">
        <v>276</v>
      </c>
      <c r="B12" s="76">
        <v>901</v>
      </c>
      <c r="C12" s="53">
        <v>50</v>
      </c>
      <c r="D12" s="53">
        <v>440</v>
      </c>
      <c r="E12" s="53">
        <v>312</v>
      </c>
      <c r="F12" s="53">
        <v>9086</v>
      </c>
      <c r="G12" s="41" t="s">
        <v>48</v>
      </c>
    </row>
    <row r="13" spans="1:7" ht="39.75" customHeight="1">
      <c r="A13" s="52">
        <v>0</v>
      </c>
      <c r="B13" s="76">
        <v>237</v>
      </c>
      <c r="C13" s="53">
        <v>14</v>
      </c>
      <c r="D13" s="53">
        <v>223</v>
      </c>
      <c r="E13" s="53">
        <v>181</v>
      </c>
      <c r="F13" s="53">
        <v>4548</v>
      </c>
      <c r="G13" s="56" t="s">
        <v>51</v>
      </c>
    </row>
    <row r="14" spans="1:7" ht="42" customHeight="1" thickBot="1">
      <c r="A14" s="54">
        <v>276</v>
      </c>
      <c r="B14" s="77">
        <v>1138</v>
      </c>
      <c r="C14" s="55">
        <v>64</v>
      </c>
      <c r="D14" s="55">
        <v>663</v>
      </c>
      <c r="E14" s="55">
        <v>493</v>
      </c>
      <c r="F14" s="55">
        <v>13634</v>
      </c>
      <c r="G14" s="44" t="s">
        <v>43</v>
      </c>
    </row>
    <row r="15" ht="13.5" thickTop="1"/>
    <row r="20" ht="13.5" thickBot="1"/>
    <row r="21" spans="3:6" ht="24" thickBot="1">
      <c r="C21" s="17">
        <f>IF(C7='p199'!D18,1," ")</f>
        <v>1</v>
      </c>
      <c r="D21" s="17">
        <f>IF(D7='p199'!D17,1," ")</f>
        <v>1</v>
      </c>
      <c r="E21" s="17">
        <f>IF(E7='p199'!D16,1," ")</f>
        <v>1</v>
      </c>
      <c r="F21" s="17">
        <f>IF(F7='p199'!D5,1," ")</f>
        <v>1</v>
      </c>
    </row>
    <row r="22" ht="24" thickBot="1">
      <c r="F22" s="17">
        <f>IF(SUM(A14:F14)=F7,1," ")</f>
        <v>1</v>
      </c>
    </row>
  </sheetData>
  <sheetProtection/>
  <mergeCells count="3">
    <mergeCell ref="B1:G1"/>
    <mergeCell ref="B2:G2"/>
    <mergeCell ref="B9:G9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102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v>7</v>
      </c>
      <c r="E4" s="9" t="s">
        <v>3</v>
      </c>
    </row>
    <row r="5" spans="2:5" ht="24.75" customHeight="1">
      <c r="B5" s="14"/>
      <c r="C5" s="15" t="s">
        <v>16</v>
      </c>
      <c r="D5" s="27">
        <v>16637</v>
      </c>
      <c r="E5" s="16" t="s">
        <v>42</v>
      </c>
    </row>
    <row r="6" spans="2:5" ht="24.75" customHeight="1">
      <c r="B6" s="80" t="s">
        <v>103</v>
      </c>
      <c r="C6" s="81"/>
      <c r="D6" s="81"/>
      <c r="E6" s="82"/>
    </row>
    <row r="7" spans="2:5" ht="24.75" customHeight="1">
      <c r="B7" s="10"/>
      <c r="C7" s="8" t="s">
        <v>17</v>
      </c>
      <c r="D7" s="58">
        <v>495.45</v>
      </c>
      <c r="E7" s="9" t="s">
        <v>4</v>
      </c>
    </row>
    <row r="8" spans="2:5" ht="24.75" customHeight="1">
      <c r="B8" s="10"/>
      <c r="C8" s="8" t="s">
        <v>17</v>
      </c>
      <c r="D8" s="58">
        <v>329.5299999999999</v>
      </c>
      <c r="E8" s="9" t="s">
        <v>5</v>
      </c>
    </row>
    <row r="9" spans="2:10" ht="24.75" customHeight="1">
      <c r="B9" s="7" t="s">
        <v>104</v>
      </c>
      <c r="C9" s="8" t="s">
        <v>18</v>
      </c>
      <c r="D9" s="28">
        <v>1049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9689</v>
      </c>
      <c r="E11" s="57" t="s">
        <v>53</v>
      </c>
    </row>
    <row r="12" spans="2:5" ht="24.75" customHeight="1">
      <c r="B12" s="10"/>
      <c r="C12" s="8" t="s">
        <v>40</v>
      </c>
      <c r="D12" s="26">
        <v>31</v>
      </c>
      <c r="E12" s="9" t="s">
        <v>44</v>
      </c>
    </row>
    <row r="13" spans="2:5" ht="24.75" customHeight="1">
      <c r="B13" s="10"/>
      <c r="C13" s="8" t="s">
        <v>40</v>
      </c>
      <c r="D13" s="26">
        <v>21</v>
      </c>
      <c r="E13" s="9" t="s">
        <v>45</v>
      </c>
    </row>
    <row r="14" spans="2:5" ht="24.75" customHeight="1">
      <c r="B14" s="10"/>
      <c r="C14" s="8" t="s">
        <v>20</v>
      </c>
      <c r="D14" s="26">
        <v>179</v>
      </c>
      <c r="E14" s="9" t="s">
        <v>7</v>
      </c>
    </row>
    <row r="15" spans="2:5" ht="24.75" customHeight="1">
      <c r="B15" s="10"/>
      <c r="C15" s="8" t="s">
        <v>16</v>
      </c>
      <c r="D15" s="28">
        <v>457</v>
      </c>
      <c r="E15" s="9" t="s">
        <v>46</v>
      </c>
    </row>
    <row r="16" spans="2:5" ht="24.75" customHeight="1">
      <c r="B16" s="10"/>
      <c r="C16" s="8" t="s">
        <v>21</v>
      </c>
      <c r="D16" s="28">
        <v>107962025</v>
      </c>
      <c r="E16" s="11" t="s">
        <v>8</v>
      </c>
    </row>
    <row r="17" spans="2:5" ht="24.75" customHeight="1">
      <c r="B17" s="10"/>
      <c r="C17" s="8" t="s">
        <v>22</v>
      </c>
      <c r="D17" s="28">
        <v>82309835757</v>
      </c>
      <c r="E17" s="11" t="s">
        <v>8</v>
      </c>
    </row>
    <row r="18" spans="2:5" ht="24.75" customHeight="1">
      <c r="B18" s="10"/>
      <c r="C18" s="8" t="s">
        <v>22</v>
      </c>
      <c r="D18" s="28">
        <v>67550504288</v>
      </c>
      <c r="E18" s="9" t="s">
        <v>9</v>
      </c>
    </row>
    <row r="19" spans="2:5" ht="24.75" customHeight="1">
      <c r="B19" s="10"/>
      <c r="C19" s="8" t="s">
        <v>41</v>
      </c>
      <c r="D19" s="29">
        <v>0.8206856892222045</v>
      </c>
      <c r="E19" s="9" t="s">
        <v>10</v>
      </c>
    </row>
    <row r="20" spans="2:5" ht="24.75" customHeight="1">
      <c r="B20" s="10"/>
      <c r="C20" s="8" t="s">
        <v>22</v>
      </c>
      <c r="D20" s="28">
        <v>27397133633</v>
      </c>
      <c r="E20" s="9" t="s">
        <v>11</v>
      </c>
    </row>
    <row r="21" spans="2:5" ht="24.75" customHeight="1" thickBot="1">
      <c r="B21" s="78" t="s">
        <v>101</v>
      </c>
      <c r="C21" s="12" t="s">
        <v>23</v>
      </c>
      <c r="D21" s="79">
        <v>8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E13" sqref="E13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421875" style="0" customWidth="1"/>
  </cols>
  <sheetData>
    <row r="1" spans="2:7" ht="33" customHeight="1">
      <c r="B1" s="83" t="s">
        <v>49</v>
      </c>
      <c r="C1" s="83"/>
      <c r="D1" s="83"/>
      <c r="E1" s="83"/>
      <c r="F1" s="83"/>
      <c r="G1" s="83"/>
    </row>
    <row r="2" spans="2:7" ht="25.5" customHeight="1" thickBot="1">
      <c r="B2" s="84" t="str">
        <f>+'p11400'!B1</f>
        <v>تا پایان  سال 1400</v>
      </c>
      <c r="C2" s="84"/>
      <c r="D2" s="84"/>
      <c r="E2" s="84"/>
      <c r="F2" s="84"/>
      <c r="G2" s="84"/>
    </row>
    <row r="3" spans="2:7" ht="23.25" thickTop="1">
      <c r="B3" s="1" t="s">
        <v>33</v>
      </c>
      <c r="C3" s="2" t="s">
        <v>34</v>
      </c>
      <c r="D3" s="2" t="s">
        <v>35</v>
      </c>
      <c r="E3" s="2" t="s">
        <v>35</v>
      </c>
      <c r="F3" s="2" t="s">
        <v>36</v>
      </c>
      <c r="G3" s="3" t="s">
        <v>32</v>
      </c>
    </row>
    <row r="4" spans="2:7" ht="22.5">
      <c r="B4" s="60" t="s">
        <v>37</v>
      </c>
      <c r="C4" s="61" t="s">
        <v>38</v>
      </c>
      <c r="D4" s="61" t="s">
        <v>38</v>
      </c>
      <c r="E4" s="61" t="s">
        <v>0</v>
      </c>
      <c r="F4" s="61" t="s">
        <v>39</v>
      </c>
      <c r="G4" s="62"/>
    </row>
    <row r="5" spans="2:7" ht="45" customHeight="1">
      <c r="B5" s="72">
        <v>0.8426063124657548</v>
      </c>
      <c r="C5" s="40">
        <v>49859561013</v>
      </c>
      <c r="D5" s="40">
        <v>59173020989</v>
      </c>
      <c r="E5" s="40">
        <v>76146571</v>
      </c>
      <c r="F5" s="40">
        <v>11304</v>
      </c>
      <c r="G5" s="64" t="s">
        <v>48</v>
      </c>
    </row>
    <row r="6" spans="2:7" ht="45" customHeight="1">
      <c r="B6" s="72">
        <v>0.7646231105012752</v>
      </c>
      <c r="C6" s="40">
        <v>17690943275</v>
      </c>
      <c r="D6" s="40">
        <v>23136814768</v>
      </c>
      <c r="E6" s="40">
        <v>31815454</v>
      </c>
      <c r="F6" s="40">
        <v>5333</v>
      </c>
      <c r="G6" s="64" t="s">
        <v>69</v>
      </c>
    </row>
    <row r="7" spans="2:7" ht="48.75" customHeight="1" thickBot="1">
      <c r="B7" s="73">
        <f>C7/D7</f>
        <v>0.8206856892222045</v>
      </c>
      <c r="C7" s="68">
        <f>SUM(C5:C6)</f>
        <v>67550504288</v>
      </c>
      <c r="D7" s="68">
        <f>SUM(D5:D6)</f>
        <v>82309835757</v>
      </c>
      <c r="E7" s="68">
        <f>SUM(E5:E6)</f>
        <v>107962025</v>
      </c>
      <c r="F7" s="68">
        <f>SUM(F5:F6)</f>
        <v>16637</v>
      </c>
      <c r="G7" s="69" t="s">
        <v>68</v>
      </c>
    </row>
    <row r="8" spans="2:7" ht="13.5" customHeight="1" thickTop="1">
      <c r="B8" s="45"/>
      <c r="C8" s="45"/>
      <c r="D8" s="45"/>
      <c r="E8" s="45"/>
      <c r="F8" s="45"/>
      <c r="G8" s="45"/>
    </row>
    <row r="9" spans="2:7" ht="39.75" customHeight="1" thickBot="1">
      <c r="B9" s="85" t="s">
        <v>26</v>
      </c>
      <c r="C9" s="85"/>
      <c r="D9" s="85"/>
      <c r="E9" s="85"/>
      <c r="F9" s="85"/>
      <c r="G9" s="85"/>
    </row>
    <row r="10" spans="1:7" ht="27.75" thickTop="1">
      <c r="A10" s="46" t="s">
        <v>84</v>
      </c>
      <c r="B10" s="74" t="s">
        <v>27</v>
      </c>
      <c r="C10" s="47" t="s">
        <v>28</v>
      </c>
      <c r="D10" s="47" t="s">
        <v>29</v>
      </c>
      <c r="E10" s="47" t="s">
        <v>30</v>
      </c>
      <c r="F10" s="47" t="s">
        <v>31</v>
      </c>
      <c r="G10" s="48" t="s">
        <v>32</v>
      </c>
    </row>
    <row r="11" spans="1:7" ht="6.75" customHeight="1">
      <c r="A11" s="49"/>
      <c r="B11" s="75"/>
      <c r="C11" s="50"/>
      <c r="D11" s="50"/>
      <c r="E11" s="50"/>
      <c r="F11" s="50"/>
      <c r="G11" s="51"/>
    </row>
    <row r="12" spans="1:7" ht="39.75" customHeight="1">
      <c r="A12" s="52">
        <v>275</v>
      </c>
      <c r="B12" s="76">
        <v>929</v>
      </c>
      <c r="C12" s="53">
        <v>46</v>
      </c>
      <c r="D12" s="53">
        <v>449</v>
      </c>
      <c r="E12" s="53">
        <v>315</v>
      </c>
      <c r="F12" s="53">
        <v>9290</v>
      </c>
      <c r="G12" s="41" t="s">
        <v>48</v>
      </c>
    </row>
    <row r="13" spans="1:7" ht="39.75" customHeight="1">
      <c r="A13" s="52">
        <v>0</v>
      </c>
      <c r="B13" s="76">
        <v>245</v>
      </c>
      <c r="C13" s="53">
        <v>14</v>
      </c>
      <c r="D13" s="53">
        <v>227</v>
      </c>
      <c r="E13" s="53">
        <v>184</v>
      </c>
      <c r="F13" s="53">
        <v>4663</v>
      </c>
      <c r="G13" s="56" t="s">
        <v>51</v>
      </c>
    </row>
    <row r="14" spans="1:7" ht="42" customHeight="1" thickBot="1">
      <c r="A14" s="54">
        <f aca="true" t="shared" si="0" ref="A14:F14">SUM(A12:A13)</f>
        <v>275</v>
      </c>
      <c r="B14" s="77">
        <f t="shared" si="0"/>
        <v>1174</v>
      </c>
      <c r="C14" s="55">
        <f t="shared" si="0"/>
        <v>60</v>
      </c>
      <c r="D14" s="55">
        <f t="shared" si="0"/>
        <v>676</v>
      </c>
      <c r="E14" s="55">
        <f t="shared" si="0"/>
        <v>499</v>
      </c>
      <c r="F14" s="55">
        <f t="shared" si="0"/>
        <v>13953</v>
      </c>
      <c r="G14" s="44" t="s">
        <v>43</v>
      </c>
    </row>
    <row r="15" ht="13.5" thickTop="1"/>
    <row r="20" ht="13.5" thickBot="1"/>
    <row r="21" spans="3:6" ht="24" thickBot="1">
      <c r="C21" s="17">
        <f>IF(C7='p11400'!D18,1," ")</f>
        <v>1</v>
      </c>
      <c r="D21" s="17">
        <f>IF(D7='p11400'!D17,1," ")</f>
        <v>1</v>
      </c>
      <c r="E21" s="17">
        <f>IF(E7='p11400'!D16,1," ")</f>
        <v>1</v>
      </c>
      <c r="F21" s="17">
        <f>IF(F7='p11400'!D5,1," ")</f>
        <v>1</v>
      </c>
    </row>
    <row r="22" ht="24" thickBot="1">
      <c r="F22" s="17">
        <f>IF(SUM(A14:F14)=F7,1," ")</f>
        <v>1</v>
      </c>
    </row>
  </sheetData>
  <sheetProtection/>
  <mergeCells count="3">
    <mergeCell ref="B1:G1"/>
    <mergeCell ref="B2:G2"/>
    <mergeCell ref="B9:G9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106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58">
        <v>1030</v>
      </c>
      <c r="E3" s="9" t="s">
        <v>2</v>
      </c>
    </row>
    <row r="4" spans="2:5" ht="24.75" customHeight="1">
      <c r="B4" s="10"/>
      <c r="C4" s="8" t="s">
        <v>15</v>
      </c>
      <c r="D4" s="58">
        <f>+'[4]mojtasesa140112'!$M$17+'[4]mojtasesa140112'!$L$17</f>
        <v>7</v>
      </c>
      <c r="E4" s="9" t="s">
        <v>3</v>
      </c>
    </row>
    <row r="5" spans="2:5" ht="24.75" customHeight="1">
      <c r="B5" s="14"/>
      <c r="C5" s="15" t="s">
        <v>16</v>
      </c>
      <c r="D5" s="27">
        <f>+'[3]fvbo48'!$M$14</f>
        <v>17038</v>
      </c>
      <c r="E5" s="16" t="s">
        <v>42</v>
      </c>
    </row>
    <row r="6" spans="2:5" ht="24.75" customHeight="1">
      <c r="B6" s="80" t="str">
        <f>+"به تفکیک تعرفه: خانگی"&amp;'[3]fvbo48'!$M$8&amp;"-عمومی"&amp;'[3]fvbo48'!$M$9&amp;"-کشاورزی"&amp;'[3]fvbo48'!$M$10&amp;"-صنعتی"&amp;'[3]fvbo48'!$M$11&amp;"-تجاری"&amp;'[3]fvbo48'!$M$12&amp;"-روشنایی معابر"&amp;'[3]fvbo48'!$M$13</f>
        <v>به تفکیک تعرفه: خانگی14270-عمومی507-کشاورزی691-صنعتی61-تجاری1234-روشنایی معابر275</v>
      </c>
      <c r="C6" s="81"/>
      <c r="D6" s="81"/>
      <c r="E6" s="82"/>
    </row>
    <row r="7" spans="2:5" ht="24.75" customHeight="1">
      <c r="B7" s="10"/>
      <c r="C7" s="8" t="s">
        <v>17</v>
      </c>
      <c r="D7" s="58">
        <f>+'[4]mojtasesa140112'!$K$17+'[4]mojtasesa140112'!$J$17+'[4]mojtasesa140112'!$I$17</f>
        <v>498.02680000000004</v>
      </c>
      <c r="E7" s="9" t="s">
        <v>4</v>
      </c>
    </row>
    <row r="8" spans="2:5" ht="24.75" customHeight="1">
      <c r="B8" s="10"/>
      <c r="C8" s="8" t="s">
        <v>17</v>
      </c>
      <c r="D8" s="58">
        <f>+'[4]mojtasesa140112'!$G$17+'[4]mojtasesa140112'!$F$17+'[4]mojtasesa140112'!$E$17+'[4]mojtasesa140112'!$H$17</f>
        <v>332.74299999999994</v>
      </c>
      <c r="E8" s="9" t="s">
        <v>5</v>
      </c>
    </row>
    <row r="9" spans="2:10" ht="24.75" customHeight="1">
      <c r="B9" s="7" t="str">
        <f>+"با قدرت "&amp;'[4]mojtasesa140112'!$C$17+'[4]mojtasesa140112'!$A$17&amp;" KVA"</f>
        <v>با قدرت 75710 KVA</v>
      </c>
      <c r="C9" s="8" t="s">
        <v>18</v>
      </c>
      <c r="D9" s="28">
        <f>+'[4]mojtasesa140112'!$D$17+'[4]mojtasesa140112'!$B$17</f>
        <v>1080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f>'[4]lamp '!$B$16</f>
        <v>11472</v>
      </c>
      <c r="E10" s="9" t="s">
        <v>105</v>
      </c>
    </row>
    <row r="11" spans="2:5" ht="24.75" customHeight="1">
      <c r="B11" s="10"/>
      <c r="C11" s="8" t="s">
        <v>40</v>
      </c>
      <c r="D11" s="26">
        <v>29</v>
      </c>
      <c r="E11" s="9" t="s">
        <v>44</v>
      </c>
    </row>
    <row r="12" spans="2:5" ht="24.75" customHeight="1">
      <c r="B12" s="10"/>
      <c r="C12" s="8" t="s">
        <v>40</v>
      </c>
      <c r="D12" s="26">
        <v>24</v>
      </c>
      <c r="E12" s="9" t="s">
        <v>45</v>
      </c>
    </row>
    <row r="13" spans="2:5" ht="24.75" customHeight="1">
      <c r="B13" s="10"/>
      <c r="C13" s="8" t="s">
        <v>20</v>
      </c>
      <c r="D13" s="26">
        <f>179+1</f>
        <v>180</v>
      </c>
      <c r="E13" s="9" t="s">
        <v>7</v>
      </c>
    </row>
    <row r="14" spans="2:5" ht="24.75" customHeight="1">
      <c r="B14" s="10"/>
      <c r="C14" s="8" t="s">
        <v>16</v>
      </c>
      <c r="D14" s="28">
        <f>'[5]فروش 2'!$A$45</f>
        <v>472</v>
      </c>
      <c r="E14" s="9" t="s">
        <v>46</v>
      </c>
    </row>
    <row r="15" spans="2:5" ht="24.75" customHeight="1">
      <c r="B15" s="10"/>
      <c r="C15" s="8" t="s">
        <v>21</v>
      </c>
      <c r="D15" s="28">
        <f>+'[3]fvbo48'!$L$14</f>
        <v>111998279</v>
      </c>
      <c r="E15" s="11" t="s">
        <v>8</v>
      </c>
    </row>
    <row r="16" spans="2:5" ht="24.75" customHeight="1">
      <c r="B16" s="10"/>
      <c r="C16" s="8" t="s">
        <v>22</v>
      </c>
      <c r="D16" s="28">
        <f>+'[3]fvbo48'!$G$14</f>
        <v>94636343377</v>
      </c>
      <c r="E16" s="11" t="s">
        <v>8</v>
      </c>
    </row>
    <row r="17" spans="2:5" ht="24.75" customHeight="1">
      <c r="B17" s="10"/>
      <c r="C17" s="8" t="s">
        <v>22</v>
      </c>
      <c r="D17" s="28">
        <f>+'[3]fvbo48'!$B$14</f>
        <v>98909000584</v>
      </c>
      <c r="E17" s="9" t="s">
        <v>9</v>
      </c>
    </row>
    <row r="18" spans="2:5" ht="24.75" customHeight="1">
      <c r="B18" s="10"/>
      <c r="C18" s="8" t="s">
        <v>41</v>
      </c>
      <c r="D18" s="29">
        <f>D17/D16</f>
        <v>1.0451481645902054</v>
      </c>
      <c r="E18" s="9" t="s">
        <v>10</v>
      </c>
    </row>
    <row r="19" spans="2:5" ht="24.75" customHeight="1">
      <c r="B19" s="10"/>
      <c r="C19" s="8" t="s">
        <v>22</v>
      </c>
      <c r="D19" s="28">
        <f>+'[3]fvbo48'!$D$14</f>
        <v>23238656070</v>
      </c>
      <c r="E19" s="9" t="s">
        <v>11</v>
      </c>
    </row>
    <row r="20" spans="2:5" ht="24.75" customHeight="1" thickBot="1">
      <c r="B20" s="78" t="str">
        <f>"زیر دیپلم"&amp;'[6]12'!$B$13&amp;"-دیپلم"&amp;'[6]12'!$C$13&amp;"-فوق دیپلم"&amp;'[6]12'!$D$13&amp;"-لیسانس"&amp;'[6]12'!$E$13&amp;"-فوق لیسانس"&amp;'[6]12'!$F$13</f>
        <v>زیر دیپلم2-دیپلم1-فوق دیپلم0-لیسانس5-فوق لیسانس4</v>
      </c>
      <c r="C20" s="12" t="s">
        <v>23</v>
      </c>
      <c r="D20" s="79">
        <f>'[6]12'!$H$13</f>
        <v>12</v>
      </c>
      <c r="E20" s="13" t="s">
        <v>12</v>
      </c>
    </row>
    <row r="21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421875" style="0" customWidth="1"/>
  </cols>
  <sheetData>
    <row r="1" spans="2:7" ht="33" customHeight="1">
      <c r="B1" s="83" t="s">
        <v>49</v>
      </c>
      <c r="C1" s="83"/>
      <c r="D1" s="83"/>
      <c r="E1" s="83"/>
      <c r="F1" s="83"/>
      <c r="G1" s="83"/>
    </row>
    <row r="2" spans="2:7" ht="25.5" customHeight="1" thickBot="1">
      <c r="B2" s="84" t="str">
        <f>+'p11401'!B1</f>
        <v>تا پایان  سال 1401</v>
      </c>
      <c r="C2" s="84"/>
      <c r="D2" s="84"/>
      <c r="E2" s="84"/>
      <c r="F2" s="84"/>
      <c r="G2" s="84"/>
    </row>
    <row r="3" spans="2:7" ht="23.25" thickTop="1">
      <c r="B3" s="1" t="s">
        <v>33</v>
      </c>
      <c r="C3" s="2" t="s">
        <v>34</v>
      </c>
      <c r="D3" s="2" t="s">
        <v>35</v>
      </c>
      <c r="E3" s="2" t="s">
        <v>35</v>
      </c>
      <c r="F3" s="2" t="s">
        <v>36</v>
      </c>
      <c r="G3" s="3" t="s">
        <v>32</v>
      </c>
    </row>
    <row r="4" spans="2:7" ht="22.5">
      <c r="B4" s="60" t="s">
        <v>37</v>
      </c>
      <c r="C4" s="61" t="s">
        <v>38</v>
      </c>
      <c r="D4" s="61" t="s">
        <v>38</v>
      </c>
      <c r="E4" s="61" t="s">
        <v>0</v>
      </c>
      <c r="F4" s="61" t="s">
        <v>39</v>
      </c>
      <c r="G4" s="62"/>
    </row>
    <row r="5" spans="2:7" ht="45" customHeight="1">
      <c r="B5" s="72">
        <f>C5/D5</f>
        <v>1.0374872248237825</v>
      </c>
      <c r="C5" s="40">
        <f>+'[3]fvbn48'!$B$14</f>
        <v>71577147542</v>
      </c>
      <c r="D5" s="40">
        <f>+'[3]fvbn48'!$G$14</f>
        <v>68990871241</v>
      </c>
      <c r="E5" s="40">
        <f>+'[3]fvbn48'!$L$14</f>
        <v>76057762</v>
      </c>
      <c r="F5" s="40">
        <f>+'[3]fvbn48'!$M$14</f>
        <v>11568</v>
      </c>
      <c r="G5" s="64" t="s">
        <v>48</v>
      </c>
    </row>
    <row r="6" spans="2:7" ht="45" customHeight="1">
      <c r="B6" s="72">
        <f>C6/D6</f>
        <v>1.0657574521169657</v>
      </c>
      <c r="C6" s="40">
        <f>+'[3]fvbn49'!$B$14</f>
        <v>27331853042</v>
      </c>
      <c r="D6" s="40">
        <f>+'[3]fvbn49'!$G$14</f>
        <v>25645472136</v>
      </c>
      <c r="E6" s="40">
        <f>+'[3]fvbn49'!$L$14</f>
        <v>35940517</v>
      </c>
      <c r="F6" s="40">
        <f>+'[3]fvbn49'!$M$14</f>
        <v>5470</v>
      </c>
      <c r="G6" s="64" t="s">
        <v>69</v>
      </c>
    </row>
    <row r="7" spans="2:7" ht="48.75" customHeight="1" thickBot="1">
      <c r="B7" s="73">
        <f>C7/D7</f>
        <v>1.0451481645902054</v>
      </c>
      <c r="C7" s="68">
        <f>SUM(C5:C6)</f>
        <v>98909000584</v>
      </c>
      <c r="D7" s="68">
        <f>SUM(D5:D6)</f>
        <v>94636343377</v>
      </c>
      <c r="E7" s="68">
        <f>SUM(E5:E6)</f>
        <v>111998279</v>
      </c>
      <c r="F7" s="68">
        <f>SUM(F5:F6)</f>
        <v>17038</v>
      </c>
      <c r="G7" s="69" t="s">
        <v>68</v>
      </c>
    </row>
    <row r="8" spans="2:7" ht="13.5" customHeight="1" thickTop="1">
      <c r="B8" s="45"/>
      <c r="C8" s="45"/>
      <c r="D8" s="45"/>
      <c r="E8" s="45"/>
      <c r="F8" s="45"/>
      <c r="G8" s="45"/>
    </row>
    <row r="9" spans="2:7" ht="39.75" customHeight="1" thickBot="1">
      <c r="B9" s="85" t="s">
        <v>26</v>
      </c>
      <c r="C9" s="85"/>
      <c r="D9" s="85"/>
      <c r="E9" s="85"/>
      <c r="F9" s="85"/>
      <c r="G9" s="85"/>
    </row>
    <row r="10" spans="1:7" ht="27.75" thickTop="1">
      <c r="A10" s="46" t="s">
        <v>84</v>
      </c>
      <c r="B10" s="74" t="s">
        <v>27</v>
      </c>
      <c r="C10" s="47" t="s">
        <v>28</v>
      </c>
      <c r="D10" s="47" t="s">
        <v>29</v>
      </c>
      <c r="E10" s="47" t="s">
        <v>30</v>
      </c>
      <c r="F10" s="47" t="s">
        <v>31</v>
      </c>
      <c r="G10" s="48" t="s">
        <v>32</v>
      </c>
    </row>
    <row r="11" spans="1:7" ht="6.75" customHeight="1">
      <c r="A11" s="49"/>
      <c r="B11" s="75"/>
      <c r="C11" s="50"/>
      <c r="D11" s="50"/>
      <c r="E11" s="50"/>
      <c r="F11" s="50"/>
      <c r="G11" s="51"/>
    </row>
    <row r="12" spans="1:7" ht="39.75" customHeight="1">
      <c r="A12" s="52">
        <f>+'[3]fvbn48'!$M$13</f>
        <v>275</v>
      </c>
      <c r="B12" s="76">
        <f>+'[3]fvbn48'!$M$12</f>
        <v>978</v>
      </c>
      <c r="C12" s="53">
        <f>+'[3]fvbn48'!$M$11</f>
        <v>46</v>
      </c>
      <c r="D12" s="53">
        <f>+'[3]fvbn48'!$M$10</f>
        <v>462</v>
      </c>
      <c r="E12" s="53">
        <f>+'[3]fvbn48'!$M$9</f>
        <v>321</v>
      </c>
      <c r="F12" s="53">
        <f>+'[3]fvbn48'!$M$8</f>
        <v>9486</v>
      </c>
      <c r="G12" s="41" t="s">
        <v>48</v>
      </c>
    </row>
    <row r="13" spans="1:7" ht="39.75" customHeight="1">
      <c r="A13" s="52">
        <f>+'[3]fvbn49'!$M$13</f>
        <v>0</v>
      </c>
      <c r="B13" s="76">
        <f>+'[3]fvbn49'!$M$12</f>
        <v>256</v>
      </c>
      <c r="C13" s="53">
        <f>+'[3]fvbn49'!$M$11</f>
        <v>15</v>
      </c>
      <c r="D13" s="53">
        <f>+'[3]fvbn49'!$M$10</f>
        <v>229</v>
      </c>
      <c r="E13" s="53">
        <f>+'[3]fvbn49'!$M$9</f>
        <v>186</v>
      </c>
      <c r="F13" s="53">
        <f>+'[3]fvbn49'!$M$8</f>
        <v>4784</v>
      </c>
      <c r="G13" s="56" t="s">
        <v>51</v>
      </c>
    </row>
    <row r="14" spans="1:7" ht="42" customHeight="1" thickBot="1">
      <c r="A14" s="54">
        <f aca="true" t="shared" si="0" ref="A14:F14">SUM(A12:A13)</f>
        <v>275</v>
      </c>
      <c r="B14" s="77">
        <f t="shared" si="0"/>
        <v>1234</v>
      </c>
      <c r="C14" s="55">
        <f t="shared" si="0"/>
        <v>61</v>
      </c>
      <c r="D14" s="55">
        <f t="shared" si="0"/>
        <v>691</v>
      </c>
      <c r="E14" s="55">
        <f t="shared" si="0"/>
        <v>507</v>
      </c>
      <c r="F14" s="55">
        <f t="shared" si="0"/>
        <v>14270</v>
      </c>
      <c r="G14" s="44" t="s">
        <v>43</v>
      </c>
    </row>
    <row r="15" ht="13.5" thickTop="1"/>
    <row r="20" ht="13.5" thickBot="1"/>
    <row r="21" spans="3:6" ht="24" thickBot="1">
      <c r="C21" s="17">
        <f>IF(C7='p11401'!D17,1," ")</f>
        <v>1</v>
      </c>
      <c r="D21" s="17">
        <f>IF(D7='p11401'!D16,1," ")</f>
        <v>1</v>
      </c>
      <c r="E21" s="17">
        <f>IF(E7='p11401'!D15,1," ")</f>
        <v>1</v>
      </c>
      <c r="F21" s="17">
        <f>IF(F7='p11401'!D5,1," ")</f>
        <v>1</v>
      </c>
    </row>
    <row r="22" ht="24" thickBot="1">
      <c r="F22" s="17">
        <f>IF(SUM(A14:F14)=F7,1," ")</f>
        <v>1</v>
      </c>
    </row>
  </sheetData>
  <sheetProtection/>
  <mergeCells count="3">
    <mergeCell ref="B1:G1"/>
    <mergeCell ref="B2:G2"/>
    <mergeCell ref="B9:G9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A13" sqref="A13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421875" style="0" customWidth="1"/>
  </cols>
  <sheetData>
    <row r="1" spans="1:6" ht="33" customHeight="1">
      <c r="A1" s="83" t="s">
        <v>49</v>
      </c>
      <c r="B1" s="83"/>
      <c r="C1" s="83"/>
      <c r="D1" s="83"/>
      <c r="E1" s="83"/>
      <c r="F1" s="83"/>
    </row>
    <row r="2" spans="1:6" ht="25.5" customHeight="1" thickBot="1">
      <c r="A2" s="84" t="str">
        <f>'p188'!B1</f>
        <v>تا پايان سال 88</v>
      </c>
      <c r="B2" s="84"/>
      <c r="C2" s="84"/>
      <c r="D2" s="84"/>
      <c r="E2" s="84"/>
      <c r="F2" s="84"/>
    </row>
    <row r="3" spans="1:6" ht="23.25" thickTop="1">
      <c r="A3" s="1" t="s">
        <v>33</v>
      </c>
      <c r="B3" s="2" t="s">
        <v>34</v>
      </c>
      <c r="C3" s="2" t="s">
        <v>35</v>
      </c>
      <c r="D3" s="2" t="s">
        <v>35</v>
      </c>
      <c r="E3" s="2" t="s">
        <v>36</v>
      </c>
      <c r="F3" s="3" t="s">
        <v>32</v>
      </c>
    </row>
    <row r="4" spans="1:6" ht="27">
      <c r="A4" s="36" t="s">
        <v>37</v>
      </c>
      <c r="B4" s="37" t="s">
        <v>38</v>
      </c>
      <c r="C4" s="37" t="s">
        <v>38</v>
      </c>
      <c r="D4" s="37" t="s">
        <v>0</v>
      </c>
      <c r="E4" s="37" t="s">
        <v>39</v>
      </c>
      <c r="F4" s="38"/>
    </row>
    <row r="5" spans="1:6" ht="45" customHeight="1">
      <c r="A5" s="39">
        <f>B5/C5</f>
        <v>0.8977829508450516</v>
      </c>
      <c r="B5" s="40">
        <v>5156902182</v>
      </c>
      <c r="C5" s="40">
        <v>5744041115</v>
      </c>
      <c r="D5" s="40">
        <v>56914981</v>
      </c>
      <c r="E5" s="40">
        <v>9115</v>
      </c>
      <c r="F5" s="41" t="s">
        <v>48</v>
      </c>
    </row>
    <row r="6" spans="1:6" ht="45" customHeight="1">
      <c r="A6" s="39">
        <f>B6/C6</f>
        <v>0.8810404488848377</v>
      </c>
      <c r="B6" s="40">
        <v>688475052</v>
      </c>
      <c r="C6" s="40">
        <v>781434102</v>
      </c>
      <c r="D6" s="40">
        <v>4209858</v>
      </c>
      <c r="E6" s="40">
        <v>1553</v>
      </c>
      <c r="F6" s="56" t="s">
        <v>51</v>
      </c>
    </row>
    <row r="7" spans="1:6" ht="48.75" customHeight="1" thickBot="1">
      <c r="A7" s="42">
        <f>B7/C7</f>
        <v>0.8957780145684675</v>
      </c>
      <c r="B7" s="43">
        <v>5845377234</v>
      </c>
      <c r="C7" s="43">
        <v>6525475217</v>
      </c>
      <c r="D7" s="43">
        <v>61124839</v>
      </c>
      <c r="E7" s="43">
        <f>SUM(E5:E6)</f>
        <v>10668</v>
      </c>
      <c r="F7" s="44" t="s">
        <v>43</v>
      </c>
    </row>
    <row r="8" spans="1:6" ht="13.5" customHeight="1" thickTop="1">
      <c r="A8" s="45"/>
      <c r="B8" s="45"/>
      <c r="C8" s="45"/>
      <c r="D8" s="45"/>
      <c r="E8" s="45"/>
      <c r="F8" s="45"/>
    </row>
    <row r="9" spans="1:6" ht="39.75" customHeight="1" thickBot="1">
      <c r="A9" s="85" t="s">
        <v>26</v>
      </c>
      <c r="B9" s="85"/>
      <c r="C9" s="85"/>
      <c r="D9" s="85"/>
      <c r="E9" s="85"/>
      <c r="F9" s="85"/>
    </row>
    <row r="10" spans="1:6" ht="27.75" thickTop="1">
      <c r="A10" s="46" t="s">
        <v>27</v>
      </c>
      <c r="B10" s="47" t="s">
        <v>28</v>
      </c>
      <c r="C10" s="47" t="s">
        <v>29</v>
      </c>
      <c r="D10" s="47" t="s">
        <v>30</v>
      </c>
      <c r="E10" s="47" t="s">
        <v>31</v>
      </c>
      <c r="F10" s="48" t="s">
        <v>32</v>
      </c>
    </row>
    <row r="11" spans="1:6" ht="6.75" customHeight="1">
      <c r="A11" s="49"/>
      <c r="B11" s="50"/>
      <c r="C11" s="50"/>
      <c r="D11" s="50"/>
      <c r="E11" s="50"/>
      <c r="F11" s="51"/>
    </row>
    <row r="12" spans="1:6" ht="39.75" customHeight="1">
      <c r="A12" s="52">
        <v>416</v>
      </c>
      <c r="B12" s="53">
        <v>47</v>
      </c>
      <c r="C12" s="53">
        <v>336</v>
      </c>
      <c r="D12" s="53">
        <v>505</v>
      </c>
      <c r="E12" s="53">
        <v>7811</v>
      </c>
      <c r="F12" s="41" t="s">
        <v>48</v>
      </c>
    </row>
    <row r="13" spans="1:6" ht="39.75" customHeight="1">
      <c r="A13" s="52">
        <v>197</v>
      </c>
      <c r="B13" s="53">
        <v>8</v>
      </c>
      <c r="C13" s="53">
        <v>0</v>
      </c>
      <c r="D13" s="53">
        <v>56</v>
      </c>
      <c r="E13" s="53">
        <v>1292</v>
      </c>
      <c r="F13" s="56" t="s">
        <v>51</v>
      </c>
    </row>
    <row r="14" spans="1:6" ht="42" customHeight="1" thickBot="1">
      <c r="A14" s="54">
        <f>SUM(A12:A13)</f>
        <v>613</v>
      </c>
      <c r="B14" s="55">
        <f>SUM(B12:B13)</f>
        <v>55</v>
      </c>
      <c r="C14" s="55">
        <f>SUM(C12:C13)</f>
        <v>336</v>
      </c>
      <c r="D14" s="55">
        <f>SUM(D12:D13)</f>
        <v>561</v>
      </c>
      <c r="E14" s="55">
        <f>SUM(E12:E13)</f>
        <v>9103</v>
      </c>
      <c r="F14" s="44" t="s">
        <v>43</v>
      </c>
    </row>
    <row r="15" ht="13.5" thickTop="1"/>
    <row r="20" ht="13.5" thickBot="1"/>
    <row r="21" spans="2:5" ht="24" thickBot="1">
      <c r="B21" s="17">
        <f>IF(B7='p188'!D18,1," ")</f>
        <v>1</v>
      </c>
      <c r="C21" s="17">
        <f>IF(C7='p188'!D17,1," ")</f>
        <v>1</v>
      </c>
      <c r="D21" s="17">
        <f>IF(D7='p188'!D16,1," ")</f>
        <v>1</v>
      </c>
      <c r="E21" s="17">
        <f>IF(E7='p188'!D5,1," ")</f>
        <v>1</v>
      </c>
    </row>
    <row r="22" ht="24" thickBot="1">
      <c r="E22" s="17">
        <f>IF(SUM(A14:E14)=E7,1," ")</f>
        <v>1</v>
      </c>
    </row>
  </sheetData>
  <sheetProtection/>
  <mergeCells count="3">
    <mergeCell ref="A1:F1"/>
    <mergeCell ref="A2:F2"/>
    <mergeCell ref="A9:F9"/>
  </mergeCells>
  <printOptions/>
  <pageMargins left="0.98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58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26">
        <v>1200</v>
      </c>
      <c r="E3" s="9" t="s">
        <v>2</v>
      </c>
    </row>
    <row r="4" spans="2:5" ht="24.75" customHeight="1">
      <c r="B4" s="10"/>
      <c r="C4" s="8" t="s">
        <v>15</v>
      </c>
      <c r="D4" s="58">
        <v>4</v>
      </c>
      <c r="E4" s="9" t="s">
        <v>3</v>
      </c>
    </row>
    <row r="5" spans="2:5" ht="24.75" customHeight="1">
      <c r="B5" s="14"/>
      <c r="C5" s="15" t="s">
        <v>16</v>
      </c>
      <c r="D5" s="27">
        <v>11503</v>
      </c>
      <c r="E5" s="16" t="s">
        <v>42</v>
      </c>
    </row>
    <row r="6" spans="2:5" ht="24.75" customHeight="1">
      <c r="B6" s="80" t="s">
        <v>60</v>
      </c>
      <c r="C6" s="81"/>
      <c r="D6" s="81"/>
      <c r="E6" s="82"/>
    </row>
    <row r="7" spans="2:5" ht="24.75" customHeight="1">
      <c r="B7" s="10"/>
      <c r="C7" s="8" t="s">
        <v>17</v>
      </c>
      <c r="D7" s="58">
        <v>410</v>
      </c>
      <c r="E7" s="9" t="s">
        <v>4</v>
      </c>
    </row>
    <row r="8" spans="2:5" ht="24.75" customHeight="1">
      <c r="B8" s="10"/>
      <c r="C8" s="8" t="s">
        <v>17</v>
      </c>
      <c r="D8" s="58">
        <v>272</v>
      </c>
      <c r="E8" s="9" t="s">
        <v>5</v>
      </c>
    </row>
    <row r="9" spans="2:10" ht="24.75" customHeight="1">
      <c r="B9" s="7" t="s">
        <v>59</v>
      </c>
      <c r="C9" s="8" t="s">
        <v>18</v>
      </c>
      <c r="D9" s="28">
        <v>676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5880</v>
      </c>
      <c r="E11" s="57" t="s">
        <v>53</v>
      </c>
    </row>
    <row r="12" spans="2:5" ht="24.75" customHeight="1">
      <c r="B12" s="10"/>
      <c r="C12" s="8" t="s">
        <v>40</v>
      </c>
      <c r="D12" s="26">
        <v>16</v>
      </c>
      <c r="E12" s="9" t="s">
        <v>44</v>
      </c>
    </row>
    <row r="13" spans="2:5" ht="24.75" customHeight="1">
      <c r="B13" s="10"/>
      <c r="C13" s="8" t="s">
        <v>40</v>
      </c>
      <c r="D13" s="26">
        <v>16</v>
      </c>
      <c r="E13" s="9" t="s">
        <v>45</v>
      </c>
    </row>
    <row r="14" spans="2:5" ht="24.75" customHeight="1">
      <c r="B14" s="10"/>
      <c r="C14" s="8" t="s">
        <v>20</v>
      </c>
      <c r="D14" s="26">
        <v>158</v>
      </c>
      <c r="E14" s="9" t="s">
        <v>7</v>
      </c>
    </row>
    <row r="15" spans="2:5" ht="24.75" customHeight="1">
      <c r="B15" s="10"/>
      <c r="C15" s="8" t="s">
        <v>16</v>
      </c>
      <c r="D15" s="28">
        <v>883</v>
      </c>
      <c r="E15" s="9" t="s">
        <v>46</v>
      </c>
    </row>
    <row r="16" spans="2:5" ht="24.75" customHeight="1">
      <c r="B16" s="10"/>
      <c r="C16" s="8" t="s">
        <v>21</v>
      </c>
      <c r="D16" s="28">
        <v>62465629</v>
      </c>
      <c r="E16" s="11" t="s">
        <v>8</v>
      </c>
    </row>
    <row r="17" spans="2:5" ht="24.75" customHeight="1">
      <c r="B17" s="10"/>
      <c r="C17" s="8" t="s">
        <v>22</v>
      </c>
      <c r="D17" s="28">
        <v>7303182246</v>
      </c>
      <c r="E17" s="11" t="s">
        <v>8</v>
      </c>
    </row>
    <row r="18" spans="2:5" ht="24.75" customHeight="1">
      <c r="B18" s="10"/>
      <c r="C18" s="8" t="s">
        <v>22</v>
      </c>
      <c r="D18" s="28">
        <v>7577069355</v>
      </c>
      <c r="E18" s="9" t="s">
        <v>9</v>
      </c>
    </row>
    <row r="19" spans="2:5" ht="24.75" customHeight="1">
      <c r="B19" s="10"/>
      <c r="C19" s="8" t="s">
        <v>41</v>
      </c>
      <c r="D19" s="29">
        <v>1.0375024338397154</v>
      </c>
      <c r="E19" s="9" t="s">
        <v>10</v>
      </c>
    </row>
    <row r="20" spans="2:5" ht="24.75" customHeight="1">
      <c r="B20" s="10"/>
      <c r="C20" s="8" t="s">
        <v>22</v>
      </c>
      <c r="D20" s="28">
        <v>1572206133</v>
      </c>
      <c r="E20" s="9" t="s">
        <v>11</v>
      </c>
    </row>
    <row r="21" spans="2:5" ht="24.75" customHeight="1" thickBot="1">
      <c r="B21" s="18" t="s">
        <v>61</v>
      </c>
      <c r="C21" s="12" t="s">
        <v>23</v>
      </c>
      <c r="D21" s="30">
        <v>3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E21" sqref="E2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421875" style="0" customWidth="1"/>
  </cols>
  <sheetData>
    <row r="1" spans="1:6" ht="33" customHeight="1">
      <c r="A1" s="83" t="s">
        <v>49</v>
      </c>
      <c r="B1" s="83"/>
      <c r="C1" s="83"/>
      <c r="D1" s="83"/>
      <c r="E1" s="83"/>
      <c r="F1" s="83"/>
    </row>
    <row r="2" spans="1:6" ht="25.5" customHeight="1" thickBot="1">
      <c r="A2" s="84" t="str">
        <f>+'p189'!B1</f>
        <v>تا پايان سال 89</v>
      </c>
      <c r="B2" s="84"/>
      <c r="C2" s="84"/>
      <c r="D2" s="84"/>
      <c r="E2" s="84"/>
      <c r="F2" s="84"/>
    </row>
    <row r="3" spans="1:6" ht="23.25" thickTop="1">
      <c r="A3" s="1" t="s">
        <v>33</v>
      </c>
      <c r="B3" s="2" t="s">
        <v>34</v>
      </c>
      <c r="C3" s="2" t="s">
        <v>35</v>
      </c>
      <c r="D3" s="2" t="s">
        <v>35</v>
      </c>
      <c r="E3" s="2" t="s">
        <v>36</v>
      </c>
      <c r="F3" s="3" t="s">
        <v>32</v>
      </c>
    </row>
    <row r="4" spans="1:6" ht="27">
      <c r="A4" s="36" t="s">
        <v>37</v>
      </c>
      <c r="B4" s="37" t="s">
        <v>38</v>
      </c>
      <c r="C4" s="37" t="s">
        <v>38</v>
      </c>
      <c r="D4" s="37" t="s">
        <v>0</v>
      </c>
      <c r="E4" s="37" t="s">
        <v>39</v>
      </c>
      <c r="F4" s="38"/>
    </row>
    <row r="5" spans="1:6" ht="45" customHeight="1">
      <c r="A5" s="39">
        <f>B5/C5</f>
        <v>1.0326981177936922</v>
      </c>
      <c r="B5" s="40">
        <v>6565696453</v>
      </c>
      <c r="C5" s="40">
        <v>6357808095</v>
      </c>
      <c r="D5" s="40">
        <v>57868797</v>
      </c>
      <c r="E5" s="40">
        <v>9786</v>
      </c>
      <c r="F5" s="41" t="s">
        <v>48</v>
      </c>
    </row>
    <row r="6" spans="1:6" ht="45" customHeight="1">
      <c r="A6" s="39">
        <f>B6/C6</f>
        <v>1.0698123075717563</v>
      </c>
      <c r="B6" s="40">
        <v>1011372902</v>
      </c>
      <c r="C6" s="40">
        <v>945374151</v>
      </c>
      <c r="D6" s="40">
        <v>4596832</v>
      </c>
      <c r="E6" s="40">
        <v>1717</v>
      </c>
      <c r="F6" s="56" t="s">
        <v>51</v>
      </c>
    </row>
    <row r="7" spans="1:6" ht="48.75" customHeight="1" thickBot="1">
      <c r="A7" s="42">
        <f>B7/C7</f>
        <v>1.0375024338397154</v>
      </c>
      <c r="B7" s="43">
        <f>SUM(B5:B6)</f>
        <v>7577069355</v>
      </c>
      <c r="C7" s="43">
        <f>SUM(C5:C6)</f>
        <v>7303182246</v>
      </c>
      <c r="D7" s="43">
        <f>SUM(D5:D6)</f>
        <v>62465629</v>
      </c>
      <c r="E7" s="43">
        <f>SUM(E5:E6)</f>
        <v>11503</v>
      </c>
      <c r="F7" s="44" t="s">
        <v>43</v>
      </c>
    </row>
    <row r="8" spans="1:6" ht="13.5" customHeight="1" thickTop="1">
      <c r="A8" s="45"/>
      <c r="B8" s="45"/>
      <c r="C8" s="45"/>
      <c r="D8" s="45"/>
      <c r="E8" s="45"/>
      <c r="F8" s="45"/>
    </row>
    <row r="9" spans="1:6" ht="39.75" customHeight="1" thickBot="1">
      <c r="A9" s="85" t="s">
        <v>26</v>
      </c>
      <c r="B9" s="85"/>
      <c r="C9" s="85"/>
      <c r="D9" s="85"/>
      <c r="E9" s="85"/>
      <c r="F9" s="85"/>
    </row>
    <row r="10" spans="1:6" ht="27.75" thickTop="1">
      <c r="A10" s="46" t="s">
        <v>27</v>
      </c>
      <c r="B10" s="47" t="s">
        <v>28</v>
      </c>
      <c r="C10" s="47" t="s">
        <v>29</v>
      </c>
      <c r="D10" s="47" t="s">
        <v>30</v>
      </c>
      <c r="E10" s="47" t="s">
        <v>31</v>
      </c>
      <c r="F10" s="48" t="s">
        <v>32</v>
      </c>
    </row>
    <row r="11" spans="1:6" ht="6.75" customHeight="1">
      <c r="A11" s="49"/>
      <c r="B11" s="50"/>
      <c r="C11" s="50"/>
      <c r="D11" s="50"/>
      <c r="E11" s="50"/>
      <c r="F11" s="51"/>
    </row>
    <row r="12" spans="1:6" ht="39.75" customHeight="1">
      <c r="A12" s="52">
        <v>471</v>
      </c>
      <c r="B12" s="53">
        <v>30</v>
      </c>
      <c r="C12" s="53">
        <v>401</v>
      </c>
      <c r="D12" s="53">
        <v>488</v>
      </c>
      <c r="E12" s="53">
        <v>8396</v>
      </c>
      <c r="F12" s="41" t="s">
        <v>48</v>
      </c>
    </row>
    <row r="13" spans="1:6" ht="39.75" customHeight="1">
      <c r="A13" s="52">
        <v>221</v>
      </c>
      <c r="B13" s="53">
        <v>8</v>
      </c>
      <c r="C13" s="53">
        <v>1</v>
      </c>
      <c r="D13" s="53">
        <v>61</v>
      </c>
      <c r="E13" s="53">
        <v>1426</v>
      </c>
      <c r="F13" s="56" t="s">
        <v>51</v>
      </c>
    </row>
    <row r="14" spans="1:6" ht="42" customHeight="1" thickBot="1">
      <c r="A14" s="54">
        <f>SUM(A12:A13)</f>
        <v>692</v>
      </c>
      <c r="B14" s="55">
        <f>SUM(B12:B13)</f>
        <v>38</v>
      </c>
      <c r="C14" s="55">
        <f>SUM(C12:C13)</f>
        <v>402</v>
      </c>
      <c r="D14" s="55">
        <f>SUM(D12:D13)</f>
        <v>549</v>
      </c>
      <c r="E14" s="55">
        <f>SUM(E12:E13)</f>
        <v>9822</v>
      </c>
      <c r="F14" s="44" t="s">
        <v>43</v>
      </c>
    </row>
    <row r="15" ht="13.5" thickTop="1"/>
    <row r="20" ht="13.5" thickBot="1"/>
    <row r="21" spans="2:5" ht="24" thickBot="1">
      <c r="B21" s="17">
        <f>IF(B7='p189'!D18,1," ")</f>
        <v>1</v>
      </c>
      <c r="C21" s="17">
        <f>IF(C7='p189'!D17,1," ")</f>
        <v>1</v>
      </c>
      <c r="D21" s="17">
        <f>IF(D7='p189'!D16,1," ")</f>
        <v>1</v>
      </c>
      <c r="E21" s="17">
        <f>IF(E7='p189'!D5,1," ")</f>
        <v>1</v>
      </c>
    </row>
    <row r="22" ht="24" thickBot="1">
      <c r="E22" s="17">
        <f>IF(SUM(A14:E14)=E7,1," ")</f>
        <v>1</v>
      </c>
    </row>
  </sheetData>
  <sheetProtection/>
  <mergeCells count="3">
    <mergeCell ref="A1:F1"/>
    <mergeCell ref="A2:F2"/>
    <mergeCell ref="A9:F9"/>
  </mergeCells>
  <printOptions/>
  <pageMargins left="0.984251968503937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62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26">
        <v>1200</v>
      </c>
      <c r="E3" s="9" t="s">
        <v>2</v>
      </c>
    </row>
    <row r="4" spans="2:5" ht="24.75" customHeight="1">
      <c r="B4" s="10"/>
      <c r="C4" s="8" t="s">
        <v>15</v>
      </c>
      <c r="D4" s="58">
        <v>4</v>
      </c>
      <c r="E4" s="9" t="s">
        <v>3</v>
      </c>
    </row>
    <row r="5" spans="2:5" ht="24.75" customHeight="1">
      <c r="B5" s="14"/>
      <c r="C5" s="15" t="s">
        <v>16</v>
      </c>
      <c r="D5" s="27">
        <v>12137</v>
      </c>
      <c r="E5" s="16" t="s">
        <v>42</v>
      </c>
    </row>
    <row r="6" spans="2:5" ht="24.75" customHeight="1">
      <c r="B6" s="80" t="s">
        <v>63</v>
      </c>
      <c r="C6" s="81"/>
      <c r="D6" s="81"/>
      <c r="E6" s="82"/>
    </row>
    <row r="7" spans="2:5" ht="24.75" customHeight="1">
      <c r="B7" s="10"/>
      <c r="C7" s="8" t="s">
        <v>17</v>
      </c>
      <c r="D7" s="58">
        <v>418.839</v>
      </c>
      <c r="E7" s="9" t="s">
        <v>4</v>
      </c>
    </row>
    <row r="8" spans="2:5" ht="24.75" customHeight="1">
      <c r="B8" s="10"/>
      <c r="C8" s="8" t="s">
        <v>17</v>
      </c>
      <c r="D8" s="58">
        <v>274.83</v>
      </c>
      <c r="E8" s="9" t="s">
        <v>5</v>
      </c>
    </row>
    <row r="9" spans="2:10" ht="24.75" customHeight="1">
      <c r="B9" s="7" t="s">
        <v>64</v>
      </c>
      <c r="C9" s="8" t="s">
        <v>18</v>
      </c>
      <c r="D9" s="28">
        <v>723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6353</v>
      </c>
      <c r="E11" s="57" t="s">
        <v>53</v>
      </c>
    </row>
    <row r="12" spans="2:5" ht="24.75" customHeight="1">
      <c r="B12" s="10"/>
      <c r="C12" s="8" t="s">
        <v>40</v>
      </c>
      <c r="D12" s="26">
        <v>15</v>
      </c>
      <c r="E12" s="9" t="s">
        <v>44</v>
      </c>
    </row>
    <row r="13" spans="2:5" ht="24.75" customHeight="1">
      <c r="B13" s="10"/>
      <c r="C13" s="8" t="s">
        <v>40</v>
      </c>
      <c r="D13" s="26">
        <v>15</v>
      </c>
      <c r="E13" s="9" t="s">
        <v>45</v>
      </c>
    </row>
    <row r="14" spans="2:5" ht="24.75" customHeight="1">
      <c r="B14" s="10"/>
      <c r="C14" s="8" t="s">
        <v>20</v>
      </c>
      <c r="D14" s="26">
        <v>160</v>
      </c>
      <c r="E14" s="9" t="s">
        <v>7</v>
      </c>
    </row>
    <row r="15" spans="2:5" ht="24.75" customHeight="1">
      <c r="B15" s="10"/>
      <c r="C15" s="8" t="s">
        <v>16</v>
      </c>
      <c r="D15" s="28">
        <v>626</v>
      </c>
      <c r="E15" s="9" t="s">
        <v>46</v>
      </c>
    </row>
    <row r="16" spans="2:5" ht="24.75" customHeight="1">
      <c r="B16" s="10"/>
      <c r="C16" s="8" t="s">
        <v>21</v>
      </c>
      <c r="D16" s="28">
        <v>58891715</v>
      </c>
      <c r="E16" s="11" t="s">
        <v>8</v>
      </c>
    </row>
    <row r="17" spans="2:5" ht="24.75" customHeight="1">
      <c r="B17" s="10"/>
      <c r="C17" s="8" t="s">
        <v>22</v>
      </c>
      <c r="D17" s="28">
        <v>19035106655</v>
      </c>
      <c r="E17" s="11" t="s">
        <v>8</v>
      </c>
    </row>
    <row r="18" spans="2:5" ht="24.75" customHeight="1">
      <c r="B18" s="10"/>
      <c r="C18" s="8" t="s">
        <v>22</v>
      </c>
      <c r="D18" s="28">
        <v>15532581883</v>
      </c>
      <c r="E18" s="9" t="s">
        <v>9</v>
      </c>
    </row>
    <row r="19" spans="2:5" ht="24.75" customHeight="1">
      <c r="B19" s="10"/>
      <c r="C19" s="8" t="s">
        <v>41</v>
      </c>
      <c r="D19" s="29">
        <v>0.8159965775090636</v>
      </c>
      <c r="E19" s="9" t="s">
        <v>10</v>
      </c>
    </row>
    <row r="20" spans="2:5" ht="24.75" customHeight="1">
      <c r="B20" s="10"/>
      <c r="C20" s="8" t="s">
        <v>22</v>
      </c>
      <c r="D20" s="28">
        <v>5102147105</v>
      </c>
      <c r="E20" s="9" t="s">
        <v>11</v>
      </c>
    </row>
    <row r="21" spans="2:5" ht="24.75" customHeight="1" thickBot="1">
      <c r="B21" s="18" t="s">
        <v>61</v>
      </c>
      <c r="C21" s="12" t="s">
        <v>23</v>
      </c>
      <c r="D21" s="30">
        <v>3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1968503937007874" top="0.3937007874015748" bottom="0.1968503937007874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421875" style="0" customWidth="1"/>
  </cols>
  <sheetData>
    <row r="1" spans="1:6" ht="33" customHeight="1">
      <c r="A1" s="83" t="s">
        <v>49</v>
      </c>
      <c r="B1" s="83"/>
      <c r="C1" s="83"/>
      <c r="D1" s="83"/>
      <c r="E1" s="83"/>
      <c r="F1" s="83"/>
    </row>
    <row r="2" spans="1:6" ht="25.5" customHeight="1" thickBot="1">
      <c r="A2" s="84" t="str">
        <f>+'p190'!B1</f>
        <v>تا پایان سال 90</v>
      </c>
      <c r="B2" s="84"/>
      <c r="C2" s="84"/>
      <c r="D2" s="84"/>
      <c r="E2" s="84"/>
      <c r="F2" s="84"/>
    </row>
    <row r="3" spans="1:6" ht="23.25" thickTop="1">
      <c r="A3" s="1" t="s">
        <v>33</v>
      </c>
      <c r="B3" s="2" t="s">
        <v>34</v>
      </c>
      <c r="C3" s="2" t="s">
        <v>35</v>
      </c>
      <c r="D3" s="2" t="s">
        <v>35</v>
      </c>
      <c r="E3" s="2" t="s">
        <v>36</v>
      </c>
      <c r="F3" s="3" t="s">
        <v>32</v>
      </c>
    </row>
    <row r="4" spans="1:6" ht="27">
      <c r="A4" s="36" t="s">
        <v>37</v>
      </c>
      <c r="B4" s="37" t="s">
        <v>38</v>
      </c>
      <c r="C4" s="37" t="s">
        <v>38</v>
      </c>
      <c r="D4" s="37" t="s">
        <v>0</v>
      </c>
      <c r="E4" s="37" t="s">
        <v>39</v>
      </c>
      <c r="F4" s="38"/>
    </row>
    <row r="5" spans="1:6" ht="45" customHeight="1">
      <c r="A5" s="39" t="e">
        <f>B5/C5</f>
        <v>#DIV/0!</v>
      </c>
      <c r="B5" s="40">
        <f>+'[3]fvbn48'!$B$13</f>
        <v>0</v>
      </c>
      <c r="C5" s="40">
        <f>+'[3]fvbn48'!$G$13</f>
        <v>0</v>
      </c>
      <c r="D5" s="40">
        <f>+'[3]fvbn48'!$L$13</f>
        <v>3085804</v>
      </c>
      <c r="E5" s="40">
        <f>+'[3]fvbn48'!$M$13</f>
        <v>275</v>
      </c>
      <c r="F5" s="41" t="s">
        <v>48</v>
      </c>
    </row>
    <row r="6" spans="1:6" ht="45" customHeight="1">
      <c r="A6" s="39" t="e">
        <f>B6/C6</f>
        <v>#DIV/0!</v>
      </c>
      <c r="B6" s="40">
        <f>+'[3]fvbn49'!$B$13</f>
        <v>0</v>
      </c>
      <c r="C6" s="40">
        <f>+'[3]fvbn49'!$G$13</f>
        <v>0</v>
      </c>
      <c r="D6" s="40">
        <f>+'[3]fvbn49'!$L$13</f>
        <v>0</v>
      </c>
      <c r="E6" s="40">
        <f>+'[3]fvbn49'!$M$13</f>
        <v>0</v>
      </c>
      <c r="F6" s="56" t="s">
        <v>51</v>
      </c>
    </row>
    <row r="7" spans="1:6" ht="48.75" customHeight="1" thickBot="1">
      <c r="A7" s="42" t="e">
        <f>B7/C7</f>
        <v>#DIV/0!</v>
      </c>
      <c r="B7" s="43">
        <f>SUM(B5:B6)</f>
        <v>0</v>
      </c>
      <c r="C7" s="43">
        <f>SUM(C5:C6)</f>
        <v>0</v>
      </c>
      <c r="D7" s="43">
        <f>SUM(D5:D6)</f>
        <v>3085804</v>
      </c>
      <c r="E7" s="43">
        <f>SUM(E5:E6)</f>
        <v>275</v>
      </c>
      <c r="F7" s="44" t="s">
        <v>43</v>
      </c>
    </row>
    <row r="8" spans="1:6" ht="13.5" customHeight="1" thickTop="1">
      <c r="A8" s="45"/>
      <c r="B8" s="45"/>
      <c r="C8" s="45"/>
      <c r="D8" s="45"/>
      <c r="E8" s="45"/>
      <c r="F8" s="45"/>
    </row>
    <row r="9" spans="1:6" ht="39.75" customHeight="1" thickBot="1">
      <c r="A9" s="85" t="s">
        <v>26</v>
      </c>
      <c r="B9" s="85"/>
      <c r="C9" s="85"/>
      <c r="D9" s="85"/>
      <c r="E9" s="85"/>
      <c r="F9" s="85"/>
    </row>
    <row r="10" spans="1:6" ht="27.75" thickTop="1">
      <c r="A10" s="46" t="s">
        <v>27</v>
      </c>
      <c r="B10" s="47" t="s">
        <v>28</v>
      </c>
      <c r="C10" s="47" t="s">
        <v>29</v>
      </c>
      <c r="D10" s="47" t="s">
        <v>30</v>
      </c>
      <c r="E10" s="47" t="s">
        <v>31</v>
      </c>
      <c r="F10" s="48" t="s">
        <v>32</v>
      </c>
    </row>
    <row r="11" spans="1:6" ht="6.75" customHeight="1">
      <c r="A11" s="49"/>
      <c r="B11" s="50"/>
      <c r="C11" s="50"/>
      <c r="D11" s="50"/>
      <c r="E11" s="50"/>
      <c r="F11" s="51"/>
    </row>
    <row r="12" spans="1:6" ht="39.75" customHeight="1">
      <c r="A12" s="52">
        <f>+'[3]fvbn48'!$M$12</f>
        <v>978</v>
      </c>
      <c r="B12" s="53">
        <f>+'[3]fvbn48'!$M$11</f>
        <v>46</v>
      </c>
      <c r="C12" s="53">
        <f>+'[3]fvbn48'!$M$10</f>
        <v>462</v>
      </c>
      <c r="D12" s="53">
        <f>+'[3]fvbn48'!$M$9</f>
        <v>321</v>
      </c>
      <c r="E12" s="53">
        <f>+'[3]fvbn48'!$M$8</f>
        <v>9486</v>
      </c>
      <c r="F12" s="41" t="s">
        <v>48</v>
      </c>
    </row>
    <row r="13" spans="1:6" ht="39.75" customHeight="1">
      <c r="A13" s="52">
        <f>+'[3]fvbn49'!$M$12</f>
        <v>256</v>
      </c>
      <c r="B13" s="53">
        <f>+'[3]fvbn49'!$M$11</f>
        <v>15</v>
      </c>
      <c r="C13" s="53">
        <f>+'[3]fvbn49'!$M$10</f>
        <v>229</v>
      </c>
      <c r="D13" s="53">
        <f>+'[3]fvbn49'!$M$9</f>
        <v>186</v>
      </c>
      <c r="E13" s="53">
        <f>+'[3]fvbn49'!$M$8</f>
        <v>4784</v>
      </c>
      <c r="F13" s="56" t="s">
        <v>51</v>
      </c>
    </row>
    <row r="14" spans="1:6" ht="42" customHeight="1" thickBot="1">
      <c r="A14" s="54">
        <f>SUM(A12:A13)</f>
        <v>1234</v>
      </c>
      <c r="B14" s="55">
        <f>SUM(B12:B13)</f>
        <v>61</v>
      </c>
      <c r="C14" s="55">
        <f>SUM(C12:C13)</f>
        <v>691</v>
      </c>
      <c r="D14" s="55">
        <f>SUM(D12:D13)</f>
        <v>507</v>
      </c>
      <c r="E14" s="55">
        <f>SUM(E12:E13)</f>
        <v>14270</v>
      </c>
      <c r="F14" s="44" t="s">
        <v>43</v>
      </c>
    </row>
    <row r="15" ht="13.5" thickTop="1"/>
    <row r="20" ht="13.5" thickBot="1"/>
    <row r="21" spans="2:5" ht="24" thickBot="1">
      <c r="B21" s="17" t="str">
        <f>IF(B7='p190'!D18,1," ")</f>
        <v> </v>
      </c>
      <c r="C21" s="17" t="str">
        <f>IF(C7='p190'!D17,1," ")</f>
        <v> </v>
      </c>
      <c r="D21" s="17" t="str">
        <f>IF(D7='p190'!D16,1," ")</f>
        <v> </v>
      </c>
      <c r="E21" s="17" t="str">
        <f>IF(E7='p190'!D5,1," ")</f>
        <v> </v>
      </c>
    </row>
    <row r="22" ht="24" thickBot="1">
      <c r="E22" s="17" t="str">
        <f>IF(SUM(A14:E14)=E7,1," ")</f>
        <v> </v>
      </c>
    </row>
  </sheetData>
  <sheetProtection/>
  <mergeCells count="3">
    <mergeCell ref="A1:F1"/>
    <mergeCell ref="A2:F2"/>
    <mergeCell ref="A9:F9"/>
  </mergeCells>
  <printOptions/>
  <pageMargins left="0.984251968503937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31"/>
      <c r="B1" s="32" t="s">
        <v>65</v>
      </c>
      <c r="C1" s="33"/>
      <c r="D1" s="34"/>
      <c r="E1" s="35" t="s">
        <v>47</v>
      </c>
    </row>
    <row r="2" spans="2:5" ht="24.75" customHeight="1" thickTop="1">
      <c r="B2" s="4" t="s">
        <v>24</v>
      </c>
      <c r="C2" s="5" t="s">
        <v>13</v>
      </c>
      <c r="D2" s="5" t="s">
        <v>25</v>
      </c>
      <c r="E2" s="6" t="s">
        <v>1</v>
      </c>
    </row>
    <row r="3" spans="2:5" ht="24.75" customHeight="1">
      <c r="B3" s="7" t="s">
        <v>50</v>
      </c>
      <c r="C3" s="8" t="s">
        <v>14</v>
      </c>
      <c r="D3" s="26">
        <v>1200</v>
      </c>
      <c r="E3" s="9" t="s">
        <v>2</v>
      </c>
    </row>
    <row r="4" spans="2:5" ht="24.75" customHeight="1">
      <c r="B4" s="10"/>
      <c r="C4" s="8" t="s">
        <v>15</v>
      </c>
      <c r="D4" s="58">
        <v>4</v>
      </c>
      <c r="E4" s="9" t="s">
        <v>3</v>
      </c>
    </row>
    <row r="5" spans="2:5" ht="24.75" customHeight="1">
      <c r="B5" s="14"/>
      <c r="C5" s="15" t="s">
        <v>16</v>
      </c>
      <c r="D5" s="27">
        <v>12907</v>
      </c>
      <c r="E5" s="16" t="s">
        <v>42</v>
      </c>
    </row>
    <row r="6" spans="2:5" ht="24.75" customHeight="1">
      <c r="B6" s="80" t="s">
        <v>67</v>
      </c>
      <c r="C6" s="81"/>
      <c r="D6" s="81"/>
      <c r="E6" s="82"/>
    </row>
    <row r="7" spans="2:5" ht="24.75" customHeight="1">
      <c r="B7" s="10"/>
      <c r="C7" s="8" t="s">
        <v>17</v>
      </c>
      <c r="D7" s="58">
        <v>424.716</v>
      </c>
      <c r="E7" s="9" t="s">
        <v>4</v>
      </c>
    </row>
    <row r="8" spans="2:5" ht="24.75" customHeight="1">
      <c r="B8" s="10"/>
      <c r="C8" s="8" t="s">
        <v>17</v>
      </c>
      <c r="D8" s="58">
        <v>283.358</v>
      </c>
      <c r="E8" s="9" t="s">
        <v>5</v>
      </c>
    </row>
    <row r="9" spans="2:10" ht="24.75" customHeight="1">
      <c r="B9" s="7" t="s">
        <v>66</v>
      </c>
      <c r="C9" s="8" t="s">
        <v>18</v>
      </c>
      <c r="D9" s="28">
        <v>751</v>
      </c>
      <c r="E9" s="9" t="s">
        <v>6</v>
      </c>
      <c r="J9" s="19"/>
    </row>
    <row r="10" spans="2:5" ht="24.75" customHeight="1">
      <c r="B10" s="10"/>
      <c r="C10" s="8" t="s">
        <v>18</v>
      </c>
      <c r="D10" s="28">
        <v>1120</v>
      </c>
      <c r="E10" s="9" t="s">
        <v>52</v>
      </c>
    </row>
    <row r="11" spans="2:5" ht="24.75" customHeight="1">
      <c r="B11" s="10"/>
      <c r="C11" s="8" t="s">
        <v>19</v>
      </c>
      <c r="D11" s="28">
        <v>7256</v>
      </c>
      <c r="E11" s="57" t="s">
        <v>53</v>
      </c>
    </row>
    <row r="12" spans="2:5" ht="24.75" customHeight="1">
      <c r="B12" s="10"/>
      <c r="C12" s="8" t="s">
        <v>40</v>
      </c>
      <c r="D12" s="26">
        <v>16</v>
      </c>
      <c r="E12" s="9" t="s">
        <v>44</v>
      </c>
    </row>
    <row r="13" spans="2:5" ht="24.75" customHeight="1">
      <c r="B13" s="10"/>
      <c r="C13" s="8" t="s">
        <v>40</v>
      </c>
      <c r="D13" s="26">
        <v>15</v>
      </c>
      <c r="E13" s="9" t="s">
        <v>45</v>
      </c>
    </row>
    <row r="14" spans="2:5" ht="24.75" customHeight="1">
      <c r="B14" s="10"/>
      <c r="C14" s="8" t="s">
        <v>20</v>
      </c>
      <c r="D14" s="26">
        <v>162</v>
      </c>
      <c r="E14" s="9" t="s">
        <v>7</v>
      </c>
    </row>
    <row r="15" spans="2:5" ht="24.75" customHeight="1">
      <c r="B15" s="10"/>
      <c r="C15" s="8" t="s">
        <v>16</v>
      </c>
      <c r="D15" s="28">
        <v>756</v>
      </c>
      <c r="E15" s="9" t="s">
        <v>46</v>
      </c>
    </row>
    <row r="16" spans="2:5" ht="24.75" customHeight="1">
      <c r="B16" s="10"/>
      <c r="C16" s="8" t="s">
        <v>21</v>
      </c>
      <c r="D16" s="28">
        <v>59202571</v>
      </c>
      <c r="E16" s="11" t="s">
        <v>8</v>
      </c>
    </row>
    <row r="17" spans="2:5" ht="24.75" customHeight="1">
      <c r="B17" s="10"/>
      <c r="C17" s="8" t="s">
        <v>22</v>
      </c>
      <c r="D17" s="28">
        <v>17454370785</v>
      </c>
      <c r="E17" s="11" t="s">
        <v>8</v>
      </c>
    </row>
    <row r="18" spans="2:5" ht="24.75" customHeight="1">
      <c r="B18" s="10"/>
      <c r="C18" s="8" t="s">
        <v>22</v>
      </c>
      <c r="D18" s="28">
        <v>16129994353</v>
      </c>
      <c r="E18" s="9" t="s">
        <v>9</v>
      </c>
    </row>
    <row r="19" spans="2:5" ht="24.75" customHeight="1">
      <c r="B19" s="10"/>
      <c r="C19" s="8" t="s">
        <v>41</v>
      </c>
      <c r="D19" s="29">
        <v>0.92</v>
      </c>
      <c r="E19" s="9" t="s">
        <v>10</v>
      </c>
    </row>
    <row r="20" spans="2:5" ht="24.75" customHeight="1">
      <c r="B20" s="10"/>
      <c r="C20" s="8" t="s">
        <v>22</v>
      </c>
      <c r="D20" s="28">
        <v>7094251458</v>
      </c>
      <c r="E20" s="9" t="s">
        <v>11</v>
      </c>
    </row>
    <row r="21" spans="2:5" ht="24.75" customHeight="1" thickBot="1">
      <c r="B21" s="18" t="s">
        <v>61</v>
      </c>
      <c r="C21" s="12" t="s">
        <v>23</v>
      </c>
      <c r="D21" s="30">
        <v>3</v>
      </c>
      <c r="E21" s="13" t="s">
        <v>12</v>
      </c>
    </row>
    <row r="22" ht="19.5" customHeight="1" thickTop="1"/>
  </sheetData>
  <sheetProtection/>
  <mergeCells count="1">
    <mergeCell ref="B6:E6"/>
  </mergeCells>
  <printOptions/>
  <pageMargins left="0.4330708661417323" right="0.3937007874015748" top="0.3937007874015748" bottom="0.1968503937007874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421875" style="0" customWidth="1"/>
  </cols>
  <sheetData>
    <row r="1" spans="1:6" ht="33" customHeight="1">
      <c r="A1" s="83" t="s">
        <v>49</v>
      </c>
      <c r="B1" s="83"/>
      <c r="C1" s="83"/>
      <c r="D1" s="83"/>
      <c r="E1" s="83"/>
      <c r="F1" s="83"/>
    </row>
    <row r="2" spans="1:6" ht="25.5" customHeight="1" thickBot="1">
      <c r="A2" s="84" t="s">
        <v>65</v>
      </c>
      <c r="B2" s="84"/>
      <c r="C2" s="84"/>
      <c r="D2" s="84"/>
      <c r="E2" s="84"/>
      <c r="F2" s="84"/>
    </row>
    <row r="3" spans="1:6" ht="23.25" thickTop="1">
      <c r="A3" s="1" t="s">
        <v>33</v>
      </c>
      <c r="B3" s="2" t="s">
        <v>34</v>
      </c>
      <c r="C3" s="2" t="s">
        <v>35</v>
      </c>
      <c r="D3" s="2" t="s">
        <v>35</v>
      </c>
      <c r="E3" s="2" t="s">
        <v>36</v>
      </c>
      <c r="F3" s="3" t="s">
        <v>32</v>
      </c>
    </row>
    <row r="4" spans="1:6" ht="27">
      <c r="A4" s="36" t="s">
        <v>37</v>
      </c>
      <c r="B4" s="37" t="s">
        <v>38</v>
      </c>
      <c r="C4" s="37" t="s">
        <v>38</v>
      </c>
      <c r="D4" s="37" t="s">
        <v>0</v>
      </c>
      <c r="E4" s="37" t="s">
        <v>39</v>
      </c>
      <c r="F4" s="38"/>
    </row>
    <row r="5" spans="1:6" ht="45" customHeight="1">
      <c r="A5" s="39">
        <v>0.91</v>
      </c>
      <c r="B5" s="40">
        <v>13528515580</v>
      </c>
      <c r="C5" s="40">
        <v>14920694918</v>
      </c>
      <c r="D5" s="40">
        <v>54269077</v>
      </c>
      <c r="E5" s="40">
        <v>10832</v>
      </c>
      <c r="F5" s="41" t="s">
        <v>48</v>
      </c>
    </row>
    <row r="6" spans="1:6" ht="45" customHeight="1">
      <c r="A6" s="39">
        <v>1.03</v>
      </c>
      <c r="B6" s="40">
        <v>2601478773</v>
      </c>
      <c r="C6" s="40">
        <v>2533675867</v>
      </c>
      <c r="D6" s="40">
        <v>4933494</v>
      </c>
      <c r="E6" s="40">
        <v>2075</v>
      </c>
      <c r="F6" s="56" t="s">
        <v>51</v>
      </c>
    </row>
    <row r="7" spans="1:6" ht="48.75" customHeight="1" thickBot="1">
      <c r="A7" s="42">
        <v>0.92</v>
      </c>
      <c r="B7" s="43">
        <v>16129994353</v>
      </c>
      <c r="C7" s="43">
        <f>SUM(C5:C6)</f>
        <v>17454370785</v>
      </c>
      <c r="D7" s="43">
        <v>59202571</v>
      </c>
      <c r="E7" s="43">
        <v>12907</v>
      </c>
      <c r="F7" s="44" t="s">
        <v>43</v>
      </c>
    </row>
    <row r="8" spans="1:6" ht="13.5" customHeight="1" thickTop="1">
      <c r="A8" s="45"/>
      <c r="B8" s="45"/>
      <c r="C8" s="45"/>
      <c r="D8" s="45"/>
      <c r="E8" s="45"/>
      <c r="F8" s="45"/>
    </row>
    <row r="9" spans="1:6" ht="39.75" customHeight="1" thickBot="1">
      <c r="A9" s="85" t="s">
        <v>26</v>
      </c>
      <c r="B9" s="85"/>
      <c r="C9" s="85"/>
      <c r="D9" s="85"/>
      <c r="E9" s="85"/>
      <c r="F9" s="85"/>
    </row>
    <row r="10" spans="1:6" ht="27.75" thickTop="1">
      <c r="A10" s="46" t="s">
        <v>27</v>
      </c>
      <c r="B10" s="47" t="s">
        <v>28</v>
      </c>
      <c r="C10" s="47" t="s">
        <v>29</v>
      </c>
      <c r="D10" s="47" t="s">
        <v>30</v>
      </c>
      <c r="E10" s="47" t="s">
        <v>31</v>
      </c>
      <c r="F10" s="48" t="s">
        <v>32</v>
      </c>
    </row>
    <row r="11" spans="1:6" ht="6.75" customHeight="1">
      <c r="A11" s="49"/>
      <c r="B11" s="50"/>
      <c r="C11" s="50"/>
      <c r="D11" s="50"/>
      <c r="E11" s="50"/>
      <c r="F11" s="51"/>
    </row>
    <row r="12" spans="1:6" ht="39.75" customHeight="1">
      <c r="A12" s="52">
        <v>580</v>
      </c>
      <c r="B12" s="53">
        <v>35</v>
      </c>
      <c r="C12" s="53">
        <v>441</v>
      </c>
      <c r="D12" s="53">
        <v>516</v>
      </c>
      <c r="E12" s="53">
        <v>9260</v>
      </c>
      <c r="F12" s="41" t="s">
        <v>48</v>
      </c>
    </row>
    <row r="13" spans="1:6" ht="39.75" customHeight="1">
      <c r="A13" s="52">
        <v>273</v>
      </c>
      <c r="B13" s="53">
        <v>12</v>
      </c>
      <c r="C13" s="53">
        <v>1</v>
      </c>
      <c r="D13" s="53">
        <v>76</v>
      </c>
      <c r="E13" s="53">
        <v>1713</v>
      </c>
      <c r="F13" s="56" t="s">
        <v>51</v>
      </c>
    </row>
    <row r="14" spans="1:6" ht="42" customHeight="1" thickBot="1">
      <c r="A14" s="54">
        <v>853</v>
      </c>
      <c r="B14" s="55">
        <v>47</v>
      </c>
      <c r="C14" s="55">
        <v>442</v>
      </c>
      <c r="D14" s="55">
        <v>592</v>
      </c>
      <c r="E14" s="55">
        <v>10973</v>
      </c>
      <c r="F14" s="44" t="s">
        <v>43</v>
      </c>
    </row>
    <row r="15" ht="13.5" thickTop="1"/>
    <row r="20" ht="13.5" thickBot="1"/>
    <row r="21" spans="2:5" ht="24" thickBot="1">
      <c r="B21" s="17">
        <v>1</v>
      </c>
      <c r="C21" s="17">
        <v>1</v>
      </c>
      <c r="D21" s="17">
        <v>1</v>
      </c>
      <c r="E21" s="17">
        <v>1</v>
      </c>
    </row>
    <row r="22" ht="24" thickBot="1">
      <c r="E22" s="17">
        <v>1</v>
      </c>
    </row>
  </sheetData>
  <sheetProtection/>
  <mergeCells count="3">
    <mergeCell ref="A1:F1"/>
    <mergeCell ref="A2:F2"/>
    <mergeCell ref="A9:F9"/>
  </mergeCells>
  <printOptions/>
  <pageMargins left="0.984251968503937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2019-11-07T06:31:21Z</cp:lastPrinted>
  <dcterms:created xsi:type="dcterms:W3CDTF">2001-02-12T04:46:11Z</dcterms:created>
  <dcterms:modified xsi:type="dcterms:W3CDTF">2023-04-26T10:39:30Z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