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1670" windowHeight="6420" tabRatio="894" activeTab="0"/>
  </bookViews>
  <sheets>
    <sheet name="chart" sheetId="1" r:id="rId1"/>
    <sheet name="p187" sheetId="2" r:id="rId2"/>
    <sheet name="p287" sheetId="3" r:id="rId3"/>
    <sheet name="p188" sheetId="4" r:id="rId4"/>
    <sheet name="p288" sheetId="5" r:id="rId5"/>
    <sheet name="p189" sheetId="6" r:id="rId6"/>
    <sheet name="p289" sheetId="7" r:id="rId7"/>
    <sheet name="p190" sheetId="8" r:id="rId8"/>
    <sheet name="p290" sheetId="9" r:id="rId9"/>
    <sheet name="p191" sheetId="10" r:id="rId10"/>
    <sheet name="p291" sheetId="11" r:id="rId11"/>
    <sheet name="p192" sheetId="12" r:id="rId12"/>
    <sheet name="p292" sheetId="13" r:id="rId13"/>
    <sheet name="p193" sheetId="14" r:id="rId14"/>
    <sheet name="p293" sheetId="15" r:id="rId15"/>
    <sheet name="p194" sheetId="16" r:id="rId16"/>
    <sheet name="p294" sheetId="17" r:id="rId17"/>
    <sheet name="p195" sheetId="18" r:id="rId18"/>
    <sheet name="p295" sheetId="19" r:id="rId19"/>
    <sheet name="p196" sheetId="20" r:id="rId20"/>
    <sheet name="p296" sheetId="21" r:id="rId21"/>
    <sheet name="p197" sheetId="22" r:id="rId22"/>
    <sheet name="p297" sheetId="23" r:id="rId23"/>
    <sheet name="p198" sheetId="24" r:id="rId24"/>
    <sheet name="p298" sheetId="25" r:id="rId25"/>
    <sheet name="p199" sheetId="26" r:id="rId26"/>
    <sheet name="p299" sheetId="27" r:id="rId27"/>
    <sheet name="p11400" sheetId="28" r:id="rId28"/>
    <sheet name="p21400" sheetId="29" r:id="rId29"/>
    <sheet name="p11401" sheetId="30" r:id="rId30"/>
    <sheet name="p21401" sheetId="31" r:id="rId31"/>
  </sheets>
  <externalReferences>
    <externalReference r:id="rId34"/>
    <externalReference r:id="rId35"/>
    <externalReference r:id="rId36"/>
    <externalReference r:id="rId37"/>
    <externalReference r:id="rId38"/>
    <externalReference r:id="rId39"/>
  </externalReferences>
  <definedNames/>
  <calcPr fullCalcOnLoad="1"/>
</workbook>
</file>

<file path=xl/sharedStrings.xml><?xml version="1.0" encoding="utf-8"?>
<sst xmlns="http://schemas.openxmlformats.org/spreadsheetml/2006/main" count="1117" uniqueCount="113">
  <si>
    <t>ملاحظات</t>
  </si>
  <si>
    <t>واحد</t>
  </si>
  <si>
    <t>مقدار</t>
  </si>
  <si>
    <t>شرح</t>
  </si>
  <si>
    <t>كيلومترمربع</t>
  </si>
  <si>
    <t>مساحت</t>
  </si>
  <si>
    <t>فيدر</t>
  </si>
  <si>
    <t>تعداد فيدرهاي موجود</t>
  </si>
  <si>
    <t>فقره</t>
  </si>
  <si>
    <t>كيلو متر</t>
  </si>
  <si>
    <t>طول شبكه فشار ضعيف</t>
  </si>
  <si>
    <t>دستگاه</t>
  </si>
  <si>
    <t>تعداد ترانسفورماتور</t>
  </si>
  <si>
    <t xml:space="preserve">تعداد مشتركين </t>
  </si>
  <si>
    <t>طول شبكه فشار متوسط</t>
  </si>
  <si>
    <t>روشنايي معابر ( با چراغ لاك پشتي )</t>
  </si>
  <si>
    <t>عدد</t>
  </si>
  <si>
    <t>مگا وات</t>
  </si>
  <si>
    <t>روستا</t>
  </si>
  <si>
    <t>تعداد روستاهاي برقدار شده</t>
  </si>
  <si>
    <t>كيلووات ساعت</t>
  </si>
  <si>
    <t>انرژي فروخته شده</t>
  </si>
  <si>
    <t>ريال</t>
  </si>
  <si>
    <t>ميزان وصولي</t>
  </si>
  <si>
    <t>درصد</t>
  </si>
  <si>
    <t>درصد وصولي نسبت به فروش</t>
  </si>
  <si>
    <t>ميزان بدهي</t>
  </si>
  <si>
    <t>نفر</t>
  </si>
  <si>
    <t>تعداد پرسنل</t>
  </si>
  <si>
    <t>درصد وصولي</t>
  </si>
  <si>
    <t>وصولي</t>
  </si>
  <si>
    <t>فروش</t>
  </si>
  <si>
    <t>موجودي</t>
  </si>
  <si>
    <t>ناحيه</t>
  </si>
  <si>
    <t>به فروش</t>
  </si>
  <si>
    <t>ريالي</t>
  </si>
  <si>
    <t>KWH</t>
  </si>
  <si>
    <t>مشتركين</t>
  </si>
  <si>
    <t>جمع</t>
  </si>
  <si>
    <t>موجودي مشتركين  به تفكيك تعرفه</t>
  </si>
  <si>
    <t>تجاري</t>
  </si>
  <si>
    <t>صنعتي</t>
  </si>
  <si>
    <t>كشاورزي</t>
  </si>
  <si>
    <t>عمومي</t>
  </si>
  <si>
    <t>خانگي</t>
  </si>
  <si>
    <t>خلاصه آمار و اطلاعات مديريت برق مهر</t>
  </si>
  <si>
    <t>خلاصه آمار نواحي مهر</t>
  </si>
  <si>
    <t>مهر</t>
  </si>
  <si>
    <t>گله دار</t>
  </si>
  <si>
    <t>پيك بار غير همزمان</t>
  </si>
  <si>
    <t>وراوي</t>
  </si>
  <si>
    <t>مهر - گله دار-وراوي</t>
  </si>
  <si>
    <t>پيك بار همزمان</t>
  </si>
  <si>
    <t>زيرديپلم4-ديپلم 5- فوق ديپلم 0-ليسانس 3</t>
  </si>
  <si>
    <t>تا پايان سال 1387</t>
  </si>
  <si>
    <t>به تفكيك تعرفه : خانگي14093-عمومي 869- كشاورزي456 - صنعتي 84- تجاري 1428</t>
  </si>
  <si>
    <t>روشنايي معابر ( با چراغ كم مصرف 23 وات)</t>
  </si>
  <si>
    <t>تعداد انشعاب فروخته شده</t>
  </si>
  <si>
    <t>با قدرت 97080 KVA</t>
  </si>
  <si>
    <t>روشنايي معابر (چراغ لاك پشتي با لامپ گازي )</t>
  </si>
  <si>
    <t>روشنايي معابر (چراغ لاك پشتي با لامپ پر بازده وكم مصرف)</t>
  </si>
  <si>
    <t>تا پايان سال 88</t>
  </si>
  <si>
    <t>به تفكيك تعرفه : خانگي15205-عمومي 904- كشاورزي466 - صنعتي 92- تجاري 1524</t>
  </si>
  <si>
    <t>زيرديپلم4-ديپلم 5- فوق ديپلم 0-ليسانس 4</t>
  </si>
  <si>
    <t>تا پايان سال 89</t>
  </si>
  <si>
    <t>زيرديپلم2-ديپلم 1- فوق ديپلم 0-ليسانس 6</t>
  </si>
  <si>
    <t>به تفكيك تعرفه : خانگي16430 -عمومي 962- كشاورزي513- صنعتي 87- تجاري 1660</t>
  </si>
  <si>
    <t>تا پایان سال 90</t>
  </si>
  <si>
    <t>زيرديپلم2-ديپلم 0- فوق ديپلم 0-ليسانس 6</t>
  </si>
  <si>
    <t>با قدرت 91475 KVA</t>
  </si>
  <si>
    <t>با قدرت 81925 KVA</t>
  </si>
  <si>
    <t>به تفكيك تعرفه : خانگي 17558 -عمومي 1039- كشاورزي 544 - صنعتي 93- تجاري 1822</t>
  </si>
  <si>
    <t>تاپایان سال 91</t>
  </si>
  <si>
    <t>به تفكيك تعرفه : خانگي 18701 -عمومي 1123- كشاورزي 571 - صنعتي 102- تجاري 2062</t>
  </si>
  <si>
    <t>با قدرت 94175 KVA</t>
  </si>
  <si>
    <t>زيرديپلم2-ديپلم 0- فوق ديپلم 0-ليسانس 7</t>
  </si>
  <si>
    <t>تا پایان سال 92</t>
  </si>
  <si>
    <t>به تفكيك تعرفه : خانگي 19664 -عمومي 1141- كشاورزي 595 - صنعتي 107- تجاري 2221</t>
  </si>
  <si>
    <t>با قدرت 98595 KVA</t>
  </si>
  <si>
    <t>زيرديپلم1-ديپلم 0- فوق ديپلم 1-ليسانس 3</t>
  </si>
  <si>
    <t>زيرديپلم1-ديپلم 1- فوق ديپلم 0-ليسانس 3</t>
  </si>
  <si>
    <t>تا پایان سال 93</t>
  </si>
  <si>
    <t>به تفكيك تعرفه : خانگي 20390 -عمومي 1192- كشاورزي 621- صنعتي 120- تجاري 2348</t>
  </si>
  <si>
    <t>با قدرت 111385 KVA</t>
  </si>
  <si>
    <t>اسیر</t>
  </si>
  <si>
    <r>
      <t>مهر - گله دار-وراوي-</t>
    </r>
    <r>
      <rPr>
        <b/>
        <sz val="12"/>
        <rFont val="B Nazanin"/>
        <family val="0"/>
      </rPr>
      <t>اسیر</t>
    </r>
  </si>
  <si>
    <t>تا پایان سال1394</t>
  </si>
  <si>
    <t>با قدرت 127470 KVA</t>
  </si>
  <si>
    <t>به تفكيك تعرفه : خانگي 21090 -عمومي 1159- كشاورزي 710- صنعتي 125- تجاري 2463</t>
  </si>
  <si>
    <t>تا پایان بهمن سال  1395</t>
  </si>
  <si>
    <t>زيرديپلم0-ديپلم 0- فوق ديپلم 0-ليسانس 5</t>
  </si>
  <si>
    <t>به تفكيك تعرفه : خانگي 21834 -عمومي 1198- كشاورزي 728- صنعتي 145- تجاري 2541</t>
  </si>
  <si>
    <t>با قدرت 133005 KVA</t>
  </si>
  <si>
    <t>روشنایی معابر</t>
  </si>
  <si>
    <t>تا پایان سال 1396</t>
  </si>
  <si>
    <t>به تفکیک تعرفه: خانگی22557-عمومی967-کشاورزی756-صنعتی146-تجاری2641-روشنایی معابر267</t>
  </si>
  <si>
    <t>با قدرت 144155 KVA</t>
  </si>
  <si>
    <t>زیر دیپلم0-دیپلم0-فوق دیپلم0-لیسانس5-فوق لیسانس0</t>
  </si>
  <si>
    <t>تا پایان سال 1397</t>
  </si>
  <si>
    <t>به تفکیک تعرفه: خانگی23293-عمومی1007-کشاورزی768-صنعتی156-تجاری2741-روشنایی معابر267</t>
  </si>
  <si>
    <t>با قدرت 161350 KVA</t>
  </si>
  <si>
    <t>زیر دیپلم0-دیپلم0-فوق دیپلم0-لیسانس6-فوق لیسانس0</t>
  </si>
  <si>
    <t>به تفکیک تعرفه: خانگی23981-عمومی1018-کشاورزی800-صنعتی161-تجاری3256-روشنایی معابر532</t>
  </si>
  <si>
    <t>با قدرت 167605 KVA</t>
  </si>
  <si>
    <t>تا پایان  سال 1398</t>
  </si>
  <si>
    <t>تا پایان   سال 1399</t>
  </si>
  <si>
    <t>به تفکیک تعرفه: خانگی24787-عمومی1044-کشاورزی828-صنعتی168-تجاری3406-روشنایی معابر532</t>
  </si>
  <si>
    <t>با قدرت 182460 KVA</t>
  </si>
  <si>
    <t>تا پایان  سال 1400</t>
  </si>
  <si>
    <t>به تفکیک تعرفه: خانگی25426-عمومی1068-کشاورزی851-صنعتی170-تجاری3494-روشنایی معابر532</t>
  </si>
  <si>
    <t>با قدرت 195860 KVA</t>
  </si>
  <si>
    <t xml:space="preserve">روشنايي معابر </t>
  </si>
  <si>
    <t>تا پایان    سال 1401</t>
  </si>
</sst>
</file>

<file path=xl/styles.xml><?xml version="1.0" encoding="utf-8"?>
<styleSheet xmlns="http://schemas.openxmlformats.org/spreadsheetml/2006/main">
  <numFmts count="35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ريال&quot;#,##0_-;&quot;ريال&quot;#,##0\-"/>
    <numFmt numFmtId="173" formatCode="&quot;ريال&quot;#,##0_-;[Red]&quot;ريال&quot;#,##0\-"/>
    <numFmt numFmtId="174" formatCode="&quot;ريال&quot;#,##0.00_-;&quot;ريال&quot;#,##0.00\-"/>
    <numFmt numFmtId="175" formatCode="&quot;ريال&quot;#,##0.00_-;[Red]&quot;ريال&quot;#,##0.00\-"/>
    <numFmt numFmtId="176" formatCode="_-&quot;ريال&quot;* #,##0_-;_-&quot;ريال&quot;* #,##0\-;_-&quot;ريال&quot;* &quot;-&quot;_-;_-@_-"/>
    <numFmt numFmtId="177" formatCode="_-&quot;ريال&quot;* #,##0.00_-;_-&quot;ريال&quot;* #,##0.00\-;_-&quot;ريال&quot;* &quot;-&quot;??_-;_-@_-"/>
    <numFmt numFmtId="178" formatCode="&quot;ريال&quot;\ #,##0;\-&quot;ريال&quot;\ #,##0"/>
    <numFmt numFmtId="179" formatCode="&quot;ريال&quot;\ #,##0;[Red]\-&quot;ريال&quot;\ #,##0"/>
    <numFmt numFmtId="180" formatCode="&quot;ريال&quot;\ #,##0.00;\-&quot;ريال&quot;\ #,##0.00"/>
    <numFmt numFmtId="181" formatCode="&quot;ريال&quot;\ #,##0.00;[Red]\-&quot;ريال&quot;\ #,##0.00"/>
    <numFmt numFmtId="182" formatCode="_-&quot;ريال&quot;\ * #,##0_-;\-&quot;ريال&quot;\ * #,##0_-;_-&quot;ريال&quot;\ * &quot;-&quot;_-;_-@_-"/>
    <numFmt numFmtId="183" formatCode="_-* #,##0_-;\-* #,##0_-;_-* &quot;-&quot;_-;_-@_-"/>
    <numFmt numFmtId="184" formatCode="_-&quot;ريال&quot;\ * #,##0.00_-;\-&quot;ريال&quot;\ * #,##0.00_-;_-&quot;ريال&quot;\ * &quot;-&quot;??_-;_-@_-"/>
    <numFmt numFmtId="185" formatCode="_-* #,##0.00_-;\-* #,##0.00_-;_-* &quot;-&quot;??_-;_-@_-"/>
    <numFmt numFmtId="186" formatCode="#,##0.0"/>
    <numFmt numFmtId="187" formatCode="0.0%"/>
    <numFmt numFmtId="188" formatCode="#,##0.000"/>
    <numFmt numFmtId="189" formatCode="0.0"/>
    <numFmt numFmtId="190" formatCode="#,##0.0000"/>
  </numFmts>
  <fonts count="57">
    <font>
      <sz val="10"/>
      <name val="Arial"/>
      <family val="0"/>
    </font>
    <font>
      <b/>
      <sz val="14"/>
      <name val="Nazanin"/>
      <family val="0"/>
    </font>
    <font>
      <b/>
      <sz val="12"/>
      <name val="Nazanin"/>
      <family val="0"/>
    </font>
    <font>
      <b/>
      <sz val="16"/>
      <name val="Badr"/>
      <family val="0"/>
    </font>
    <font>
      <sz val="12"/>
      <name val="Nazanin"/>
      <family val="0"/>
    </font>
    <font>
      <sz val="8"/>
      <name val="Arial"/>
      <family val="2"/>
    </font>
    <font>
      <b/>
      <sz val="12"/>
      <name val="Badr"/>
      <family val="0"/>
    </font>
    <font>
      <b/>
      <sz val="16"/>
      <name val="B Badr"/>
      <family val="0"/>
    </font>
    <font>
      <b/>
      <sz val="14"/>
      <name val="B Badr"/>
      <family val="0"/>
    </font>
    <font>
      <sz val="18"/>
      <name val="B Titr"/>
      <family val="0"/>
    </font>
    <font>
      <sz val="14"/>
      <name val="B Titr"/>
      <family val="0"/>
    </font>
    <font>
      <sz val="14"/>
      <name val="B Badr"/>
      <family val="0"/>
    </font>
    <font>
      <b/>
      <sz val="18"/>
      <name val="B Badr"/>
      <family val="0"/>
    </font>
    <font>
      <sz val="20"/>
      <name val="B Titr"/>
      <family val="0"/>
    </font>
    <font>
      <sz val="10"/>
      <name val="B Titr"/>
      <family val="0"/>
    </font>
    <font>
      <sz val="12"/>
      <name val="B Nazanin"/>
      <family val="0"/>
    </font>
    <font>
      <b/>
      <sz val="12"/>
      <name val="B Nazanin"/>
      <family val="0"/>
    </font>
    <font>
      <b/>
      <sz val="10"/>
      <name val="B Nazanin"/>
      <family val="0"/>
    </font>
    <font>
      <b/>
      <sz val="12"/>
      <name val="B Bad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2"/>
      <name val="B Titr"/>
      <family val="0"/>
    </font>
    <font>
      <sz val="12"/>
      <color indexed="8"/>
      <name val="B Titr"/>
      <family val="0"/>
    </font>
    <font>
      <sz val="12"/>
      <color indexed="12"/>
      <name val="B Titr"/>
      <family val="0"/>
    </font>
    <font>
      <sz val="14"/>
      <color indexed="12"/>
      <name val="Tit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medium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6" fillId="33" borderId="28" xfId="0" applyFont="1" applyFill="1" applyBorder="1" applyAlignment="1">
      <alignment horizontal="center" vertical="center"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3" xfId="0" applyFill="1" applyBorder="1" applyAlignment="1">
      <alignment/>
    </xf>
    <xf numFmtId="0" fontId="7" fillId="0" borderId="11" xfId="0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9" fontId="7" fillId="0" borderId="11" xfId="57" applyFont="1" applyBorder="1" applyAlignment="1">
      <alignment horizontal="center" vertical="center" readingOrder="2"/>
    </xf>
    <xf numFmtId="9" fontId="11" fillId="0" borderId="10" xfId="57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3" fontId="8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9" fontId="11" fillId="0" borderId="21" xfId="57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3" fillId="0" borderId="13" xfId="0" applyFont="1" applyBorder="1" applyAlignment="1">
      <alignment horizontal="center" vertical="center" readingOrder="2"/>
    </xf>
    <xf numFmtId="0" fontId="8" fillId="0" borderId="12" xfId="0" applyFont="1" applyBorder="1" applyAlignment="1">
      <alignment vertical="center"/>
    </xf>
    <xf numFmtId="0" fontId="2" fillId="0" borderId="12" xfId="0" applyFont="1" applyBorder="1" applyAlignment="1">
      <alignment/>
    </xf>
    <xf numFmtId="1" fontId="7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35" xfId="0" applyFill="1" applyBorder="1" applyAlignment="1">
      <alignment/>
    </xf>
    <xf numFmtId="9" fontId="8" fillId="0" borderId="10" xfId="57" applyFont="1" applyBorder="1" applyAlignment="1">
      <alignment horizontal="center" vertical="center"/>
    </xf>
    <xf numFmtId="9" fontId="8" fillId="0" borderId="21" xfId="57" applyFont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3" fontId="8" fillId="0" borderId="37" xfId="0" applyNumberFormat="1" applyFont="1" applyBorder="1" applyAlignment="1">
      <alignment horizontal="center"/>
    </xf>
    <xf numFmtId="3" fontId="8" fillId="0" borderId="38" xfId="0" applyNumberFormat="1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0" fillId="0" borderId="4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4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externalLink" Target="externalLinks/externalLink5.xml" /><Relationship Id="rId39" Type="http://schemas.openxmlformats.org/officeDocument/2006/relationships/externalLink" Target="externalLinks/externalLink6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p187'!A1" /><Relationship Id="rId2" Type="http://schemas.openxmlformats.org/officeDocument/2006/relationships/hyperlink" Target="#'p287'!A1" /><Relationship Id="rId3" Type="http://schemas.openxmlformats.org/officeDocument/2006/relationships/hyperlink" Target="#'p188'!A1" /><Relationship Id="rId4" Type="http://schemas.openxmlformats.org/officeDocument/2006/relationships/hyperlink" Target="#'p288'!A1" /><Relationship Id="rId5" Type="http://schemas.openxmlformats.org/officeDocument/2006/relationships/hyperlink" Target="#'p189'!A1" /><Relationship Id="rId6" Type="http://schemas.openxmlformats.org/officeDocument/2006/relationships/hyperlink" Target="#'p289'!A1" /><Relationship Id="rId7" Type="http://schemas.openxmlformats.org/officeDocument/2006/relationships/hyperlink" Target="#'p190'!A1" /><Relationship Id="rId8" Type="http://schemas.openxmlformats.org/officeDocument/2006/relationships/hyperlink" Target="#'p290'!A1" /><Relationship Id="rId9" Type="http://schemas.openxmlformats.org/officeDocument/2006/relationships/hyperlink" Target="#'p191'!A1" /><Relationship Id="rId10" Type="http://schemas.openxmlformats.org/officeDocument/2006/relationships/hyperlink" Target="#'p291'!A1" /><Relationship Id="rId11" Type="http://schemas.openxmlformats.org/officeDocument/2006/relationships/hyperlink" Target="#'p192'!A1" /><Relationship Id="rId12" Type="http://schemas.openxmlformats.org/officeDocument/2006/relationships/hyperlink" Target="#'p292'!A1" /><Relationship Id="rId13" Type="http://schemas.openxmlformats.org/officeDocument/2006/relationships/hyperlink" Target="#'p193'!A1" /><Relationship Id="rId14" Type="http://schemas.openxmlformats.org/officeDocument/2006/relationships/hyperlink" Target="#'p293'!A1" /><Relationship Id="rId15" Type="http://schemas.openxmlformats.org/officeDocument/2006/relationships/hyperlink" Target="#'p194'!A1" /><Relationship Id="rId16" Type="http://schemas.openxmlformats.org/officeDocument/2006/relationships/hyperlink" Target="#'p294'!A1" /><Relationship Id="rId17" Type="http://schemas.openxmlformats.org/officeDocument/2006/relationships/hyperlink" Target="#'p195'!A1" /><Relationship Id="rId18" Type="http://schemas.openxmlformats.org/officeDocument/2006/relationships/hyperlink" Target="#'p295'!A1" /><Relationship Id="rId19" Type="http://schemas.openxmlformats.org/officeDocument/2006/relationships/hyperlink" Target="#'p196'!A1" /><Relationship Id="rId20" Type="http://schemas.openxmlformats.org/officeDocument/2006/relationships/hyperlink" Target="#'p296'!A1" /><Relationship Id="rId21" Type="http://schemas.openxmlformats.org/officeDocument/2006/relationships/hyperlink" Target="#'p297'!A1" /><Relationship Id="rId22" Type="http://schemas.openxmlformats.org/officeDocument/2006/relationships/hyperlink" Target="#'p197'!A1" /><Relationship Id="rId23" Type="http://schemas.openxmlformats.org/officeDocument/2006/relationships/hyperlink" Target="#'p198'!A1" /><Relationship Id="rId24" Type="http://schemas.openxmlformats.org/officeDocument/2006/relationships/hyperlink" Target="#'p298'!A1" /><Relationship Id="rId25" Type="http://schemas.openxmlformats.org/officeDocument/2006/relationships/hyperlink" Target="#'p299'!A1" /><Relationship Id="rId26" Type="http://schemas.openxmlformats.org/officeDocument/2006/relationships/hyperlink" Target="#'p199'!A1" /><Relationship Id="rId27" Type="http://schemas.openxmlformats.org/officeDocument/2006/relationships/hyperlink" Target="#'p21400'!A1" /><Relationship Id="rId28" Type="http://schemas.openxmlformats.org/officeDocument/2006/relationships/hyperlink" Target="#'p11400'!A1" /><Relationship Id="rId29" Type="http://schemas.openxmlformats.org/officeDocument/2006/relationships/hyperlink" Target="#'p21401'!A1" /><Relationship Id="rId30" Type="http://schemas.openxmlformats.org/officeDocument/2006/relationships/hyperlink" Target="#'p11401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333375</xdr:colOff>
      <xdr:row>1</xdr:row>
      <xdr:rowOff>104775</xdr:rowOff>
    </xdr:from>
    <xdr:ext cx="3276600" cy="542925"/>
    <xdr:sp fLocksText="0">
      <xdr:nvSpPr>
        <xdr:cNvPr id="1" name="Text Box 13"/>
        <xdr:cNvSpPr txBox="1">
          <a:spLocks noChangeArrowheads="1"/>
        </xdr:cNvSpPr>
      </xdr:nvSpPr>
      <xdr:spPr>
        <a:xfrm>
          <a:off x="2162175" y="26670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300" b="0" i="0" u="none" baseline="0">
              <a:solidFill>
                <a:srgbClr val="0000FF"/>
              </a:solidFill>
            </a:rPr>
            <a:t>خلاصه آمار مديريت برق مهر تا پايان سال 87</a:t>
          </a:r>
        </a:p>
      </xdr:txBody>
    </xdr:sp>
    <xdr:clientData/>
  </xdr:oneCellAnchor>
  <xdr:twoCellAnchor>
    <xdr:from>
      <xdr:col>2</xdr:col>
      <xdr:colOff>342900</xdr:colOff>
      <xdr:row>1</xdr:row>
      <xdr:rowOff>104775</xdr:rowOff>
    </xdr:from>
    <xdr:to>
      <xdr:col>3</xdr:col>
      <xdr:colOff>333375</xdr:colOff>
      <xdr:row>3</xdr:row>
      <xdr:rowOff>47625</xdr:rowOff>
    </xdr:to>
    <xdr:sp fLocksText="0">
      <xdr:nvSpPr>
        <xdr:cNvPr id="2" name="Text Box 14">
          <a:hlinkClick r:id="rId1"/>
        </xdr:cNvPr>
        <xdr:cNvSpPr txBox="1">
          <a:spLocks noChangeArrowheads="1"/>
        </xdr:cNvSpPr>
      </xdr:nvSpPr>
      <xdr:spPr>
        <a:xfrm>
          <a:off x="1562100" y="26670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342900</xdr:colOff>
      <xdr:row>3</xdr:row>
      <xdr:rowOff>57150</xdr:rowOff>
    </xdr:from>
    <xdr:to>
      <xdr:col>3</xdr:col>
      <xdr:colOff>333375</xdr:colOff>
      <xdr:row>5</xdr:row>
      <xdr:rowOff>0</xdr:rowOff>
    </xdr:to>
    <xdr:sp fLocksText="0">
      <xdr:nvSpPr>
        <xdr:cNvPr id="3" name="Text Box 15">
          <a:hlinkClick r:id="rId2"/>
        </xdr:cNvPr>
        <xdr:cNvSpPr txBox="1">
          <a:spLocks noChangeArrowheads="1"/>
        </xdr:cNvSpPr>
      </xdr:nvSpPr>
      <xdr:spPr>
        <a:xfrm>
          <a:off x="1562100" y="54292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333375</xdr:colOff>
      <xdr:row>5</xdr:row>
      <xdr:rowOff>0</xdr:rowOff>
    </xdr:from>
    <xdr:ext cx="3276600" cy="542925"/>
    <xdr:sp fLocksText="0">
      <xdr:nvSpPr>
        <xdr:cNvPr id="4" name="Text Box 13"/>
        <xdr:cNvSpPr txBox="1">
          <a:spLocks noChangeArrowheads="1"/>
        </xdr:cNvSpPr>
      </xdr:nvSpPr>
      <xdr:spPr>
        <a:xfrm>
          <a:off x="2162175" y="80962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مهر تا </a:t>
          </a: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پايان سال 88</a:t>
          </a:r>
        </a:p>
      </xdr:txBody>
    </xdr:sp>
    <xdr:clientData/>
  </xdr:oneCellAnchor>
  <xdr:twoCellAnchor>
    <xdr:from>
      <xdr:col>2</xdr:col>
      <xdr:colOff>342900</xdr:colOff>
      <xdr:row>5</xdr:row>
      <xdr:rowOff>0</xdr:rowOff>
    </xdr:from>
    <xdr:to>
      <xdr:col>3</xdr:col>
      <xdr:colOff>333375</xdr:colOff>
      <xdr:row>6</xdr:row>
      <xdr:rowOff>104775</xdr:rowOff>
    </xdr:to>
    <xdr:sp fLocksText="0">
      <xdr:nvSpPr>
        <xdr:cNvPr id="5" name="Text Box 14">
          <a:hlinkClick r:id="rId3"/>
        </xdr:cNvPr>
        <xdr:cNvSpPr txBox="1">
          <a:spLocks noChangeArrowheads="1"/>
        </xdr:cNvSpPr>
      </xdr:nvSpPr>
      <xdr:spPr>
        <a:xfrm>
          <a:off x="1562100" y="80962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342900</xdr:colOff>
      <xdr:row>6</xdr:row>
      <xdr:rowOff>114300</xdr:rowOff>
    </xdr:from>
    <xdr:to>
      <xdr:col>3</xdr:col>
      <xdr:colOff>333375</xdr:colOff>
      <xdr:row>8</xdr:row>
      <xdr:rowOff>57150</xdr:rowOff>
    </xdr:to>
    <xdr:sp fLocksText="0">
      <xdr:nvSpPr>
        <xdr:cNvPr id="6" name="Text Box 15">
          <a:hlinkClick r:id="rId4"/>
        </xdr:cNvPr>
        <xdr:cNvSpPr txBox="1">
          <a:spLocks noChangeArrowheads="1"/>
        </xdr:cNvSpPr>
      </xdr:nvSpPr>
      <xdr:spPr>
        <a:xfrm>
          <a:off x="1562100" y="108585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342900</xdr:colOff>
      <xdr:row>8</xdr:row>
      <xdr:rowOff>66675</xdr:rowOff>
    </xdr:from>
    <xdr:ext cx="3276600" cy="542925"/>
    <xdr:sp fLocksText="0">
      <xdr:nvSpPr>
        <xdr:cNvPr id="7" name="Text Box 13"/>
        <xdr:cNvSpPr txBox="1">
          <a:spLocks noChangeArrowheads="1"/>
        </xdr:cNvSpPr>
      </xdr:nvSpPr>
      <xdr:spPr>
        <a:xfrm>
          <a:off x="2171700" y="136207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مهر تا </a:t>
          </a: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پايان سال 89</a:t>
          </a:r>
        </a:p>
      </xdr:txBody>
    </xdr:sp>
    <xdr:clientData/>
  </xdr:oneCellAnchor>
  <xdr:twoCellAnchor>
    <xdr:from>
      <xdr:col>2</xdr:col>
      <xdr:colOff>352425</xdr:colOff>
      <xdr:row>8</xdr:row>
      <xdr:rowOff>66675</xdr:rowOff>
    </xdr:from>
    <xdr:to>
      <xdr:col>3</xdr:col>
      <xdr:colOff>342900</xdr:colOff>
      <xdr:row>10</xdr:row>
      <xdr:rowOff>9525</xdr:rowOff>
    </xdr:to>
    <xdr:sp fLocksText="0">
      <xdr:nvSpPr>
        <xdr:cNvPr id="8" name="Text Box 14">
          <a:hlinkClick r:id="rId5"/>
        </xdr:cNvPr>
        <xdr:cNvSpPr txBox="1">
          <a:spLocks noChangeArrowheads="1"/>
        </xdr:cNvSpPr>
      </xdr:nvSpPr>
      <xdr:spPr>
        <a:xfrm>
          <a:off x="1571625" y="136207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352425</xdr:colOff>
      <xdr:row>10</xdr:row>
      <xdr:rowOff>19050</xdr:rowOff>
    </xdr:from>
    <xdr:to>
      <xdr:col>3</xdr:col>
      <xdr:colOff>342900</xdr:colOff>
      <xdr:row>11</xdr:row>
      <xdr:rowOff>123825</xdr:rowOff>
    </xdr:to>
    <xdr:sp fLocksText="0">
      <xdr:nvSpPr>
        <xdr:cNvPr id="9" name="Text Box 15">
          <a:hlinkClick r:id="rId6"/>
        </xdr:cNvPr>
        <xdr:cNvSpPr txBox="1">
          <a:spLocks noChangeArrowheads="1"/>
        </xdr:cNvSpPr>
      </xdr:nvSpPr>
      <xdr:spPr>
        <a:xfrm>
          <a:off x="1571625" y="163830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twoCellAnchor>
    <xdr:from>
      <xdr:col>2</xdr:col>
      <xdr:colOff>342900</xdr:colOff>
      <xdr:row>11</xdr:row>
      <xdr:rowOff>133350</xdr:rowOff>
    </xdr:from>
    <xdr:to>
      <xdr:col>3</xdr:col>
      <xdr:colOff>333375</xdr:colOff>
      <xdr:row>13</xdr:row>
      <xdr:rowOff>76200</xdr:rowOff>
    </xdr:to>
    <xdr:sp fLocksText="0">
      <xdr:nvSpPr>
        <xdr:cNvPr id="10" name="Text Box 14">
          <a:hlinkClick r:id="rId7"/>
        </xdr:cNvPr>
        <xdr:cNvSpPr txBox="1">
          <a:spLocks noChangeArrowheads="1"/>
        </xdr:cNvSpPr>
      </xdr:nvSpPr>
      <xdr:spPr>
        <a:xfrm>
          <a:off x="1562100" y="191452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342900</xdr:colOff>
      <xdr:row>13</xdr:row>
      <xdr:rowOff>85725</xdr:rowOff>
    </xdr:from>
    <xdr:to>
      <xdr:col>3</xdr:col>
      <xdr:colOff>333375</xdr:colOff>
      <xdr:row>15</xdr:row>
      <xdr:rowOff>28575</xdr:rowOff>
    </xdr:to>
    <xdr:sp fLocksText="0">
      <xdr:nvSpPr>
        <xdr:cNvPr id="11" name="Text Box 15">
          <a:hlinkClick r:id="rId8"/>
        </xdr:cNvPr>
        <xdr:cNvSpPr txBox="1">
          <a:spLocks noChangeArrowheads="1"/>
        </xdr:cNvSpPr>
      </xdr:nvSpPr>
      <xdr:spPr>
        <a:xfrm>
          <a:off x="1562100" y="219075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342900</xdr:colOff>
      <xdr:row>11</xdr:row>
      <xdr:rowOff>133350</xdr:rowOff>
    </xdr:from>
    <xdr:ext cx="3276600" cy="542925"/>
    <xdr:sp fLocksText="0">
      <xdr:nvSpPr>
        <xdr:cNvPr id="12" name="Text Box 13"/>
        <xdr:cNvSpPr txBox="1">
          <a:spLocks noChangeArrowheads="1"/>
        </xdr:cNvSpPr>
      </xdr:nvSpPr>
      <xdr:spPr>
        <a:xfrm>
          <a:off x="2171700" y="191452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مهر تا </a:t>
          </a: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90</a:t>
          </a:r>
        </a:p>
      </xdr:txBody>
    </xdr:sp>
    <xdr:clientData/>
  </xdr:oneCellAnchor>
  <xdr:twoCellAnchor>
    <xdr:from>
      <xdr:col>2</xdr:col>
      <xdr:colOff>342900</xdr:colOff>
      <xdr:row>15</xdr:row>
      <xdr:rowOff>19050</xdr:rowOff>
    </xdr:from>
    <xdr:to>
      <xdr:col>3</xdr:col>
      <xdr:colOff>333375</xdr:colOff>
      <xdr:row>16</xdr:row>
      <xdr:rowOff>123825</xdr:rowOff>
    </xdr:to>
    <xdr:sp fLocksText="0">
      <xdr:nvSpPr>
        <xdr:cNvPr id="13" name="Text Box 14">
          <a:hlinkClick r:id="rId9"/>
        </xdr:cNvPr>
        <xdr:cNvSpPr txBox="1">
          <a:spLocks noChangeArrowheads="1"/>
        </xdr:cNvSpPr>
      </xdr:nvSpPr>
      <xdr:spPr>
        <a:xfrm>
          <a:off x="1562100" y="244792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342900</xdr:colOff>
      <xdr:row>16</xdr:row>
      <xdr:rowOff>133350</xdr:rowOff>
    </xdr:from>
    <xdr:to>
      <xdr:col>3</xdr:col>
      <xdr:colOff>333375</xdr:colOff>
      <xdr:row>18</xdr:row>
      <xdr:rowOff>76200</xdr:rowOff>
    </xdr:to>
    <xdr:sp fLocksText="0">
      <xdr:nvSpPr>
        <xdr:cNvPr id="14" name="Text Box 15">
          <a:hlinkClick r:id="rId10"/>
        </xdr:cNvPr>
        <xdr:cNvSpPr txBox="1">
          <a:spLocks noChangeArrowheads="1"/>
        </xdr:cNvSpPr>
      </xdr:nvSpPr>
      <xdr:spPr>
        <a:xfrm>
          <a:off x="1562100" y="272415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333375</xdr:colOff>
      <xdr:row>15</xdr:row>
      <xdr:rowOff>19050</xdr:rowOff>
    </xdr:from>
    <xdr:ext cx="3276600" cy="542925"/>
    <xdr:sp fLocksText="0">
      <xdr:nvSpPr>
        <xdr:cNvPr id="15" name="Text Box 13"/>
        <xdr:cNvSpPr txBox="1">
          <a:spLocks noChangeArrowheads="1"/>
        </xdr:cNvSpPr>
      </xdr:nvSpPr>
      <xdr:spPr>
        <a:xfrm>
          <a:off x="2162175" y="244792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مهر تا </a:t>
          </a: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91</a:t>
          </a:r>
        </a:p>
      </xdr:txBody>
    </xdr:sp>
    <xdr:clientData/>
  </xdr:oneCellAnchor>
  <xdr:oneCellAnchor>
    <xdr:from>
      <xdr:col>3</xdr:col>
      <xdr:colOff>333375</xdr:colOff>
      <xdr:row>18</xdr:row>
      <xdr:rowOff>85725</xdr:rowOff>
    </xdr:from>
    <xdr:ext cx="3276600" cy="542925"/>
    <xdr:sp fLocksText="0">
      <xdr:nvSpPr>
        <xdr:cNvPr id="16" name="Text Box 13"/>
        <xdr:cNvSpPr txBox="1">
          <a:spLocks noChangeArrowheads="1"/>
        </xdr:cNvSpPr>
      </xdr:nvSpPr>
      <xdr:spPr>
        <a:xfrm>
          <a:off x="2162175" y="300037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مهر تا </a:t>
          </a: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92</a:t>
          </a:r>
        </a:p>
      </xdr:txBody>
    </xdr:sp>
    <xdr:clientData/>
  </xdr:oneCellAnchor>
  <xdr:twoCellAnchor>
    <xdr:from>
      <xdr:col>2</xdr:col>
      <xdr:colOff>342900</xdr:colOff>
      <xdr:row>18</xdr:row>
      <xdr:rowOff>85725</xdr:rowOff>
    </xdr:from>
    <xdr:to>
      <xdr:col>3</xdr:col>
      <xdr:colOff>333375</xdr:colOff>
      <xdr:row>20</xdr:row>
      <xdr:rowOff>19050</xdr:rowOff>
    </xdr:to>
    <xdr:sp fLocksText="0">
      <xdr:nvSpPr>
        <xdr:cNvPr id="17" name="Text Box 14">
          <a:hlinkClick r:id="rId11"/>
        </xdr:cNvPr>
        <xdr:cNvSpPr txBox="1">
          <a:spLocks noChangeArrowheads="1"/>
        </xdr:cNvSpPr>
      </xdr:nvSpPr>
      <xdr:spPr>
        <a:xfrm>
          <a:off x="1562100" y="3000375"/>
          <a:ext cx="600075" cy="2571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333375</xdr:colOff>
      <xdr:row>20</xdr:row>
      <xdr:rowOff>28575</xdr:rowOff>
    </xdr:from>
    <xdr:to>
      <xdr:col>3</xdr:col>
      <xdr:colOff>323850</xdr:colOff>
      <xdr:row>21</xdr:row>
      <xdr:rowOff>133350</xdr:rowOff>
    </xdr:to>
    <xdr:sp fLocksText="0">
      <xdr:nvSpPr>
        <xdr:cNvPr id="18" name="Text Box 15">
          <a:hlinkClick r:id="rId12"/>
        </xdr:cNvPr>
        <xdr:cNvSpPr txBox="1">
          <a:spLocks noChangeArrowheads="1"/>
        </xdr:cNvSpPr>
      </xdr:nvSpPr>
      <xdr:spPr>
        <a:xfrm>
          <a:off x="1552575" y="326707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323850</xdr:colOff>
      <xdr:row>21</xdr:row>
      <xdr:rowOff>152400</xdr:rowOff>
    </xdr:from>
    <xdr:ext cx="3276600" cy="542925"/>
    <xdr:sp fLocksText="0">
      <xdr:nvSpPr>
        <xdr:cNvPr id="19" name="Text Box 13"/>
        <xdr:cNvSpPr txBox="1">
          <a:spLocks noChangeArrowheads="1"/>
        </xdr:cNvSpPr>
      </xdr:nvSpPr>
      <xdr:spPr>
        <a:xfrm>
          <a:off x="2152650" y="355282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مهر تا </a:t>
          </a: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93</a:t>
          </a:r>
        </a:p>
      </xdr:txBody>
    </xdr:sp>
    <xdr:clientData/>
  </xdr:oneCellAnchor>
  <xdr:twoCellAnchor>
    <xdr:from>
      <xdr:col>2</xdr:col>
      <xdr:colOff>323850</xdr:colOff>
      <xdr:row>21</xdr:row>
      <xdr:rowOff>133350</xdr:rowOff>
    </xdr:from>
    <xdr:to>
      <xdr:col>3</xdr:col>
      <xdr:colOff>314325</xdr:colOff>
      <xdr:row>23</xdr:row>
      <xdr:rowOff>57150</xdr:rowOff>
    </xdr:to>
    <xdr:sp fLocksText="0">
      <xdr:nvSpPr>
        <xdr:cNvPr id="20" name="Text Box 14">
          <a:hlinkClick r:id="rId13"/>
        </xdr:cNvPr>
        <xdr:cNvSpPr txBox="1">
          <a:spLocks noChangeArrowheads="1"/>
        </xdr:cNvSpPr>
      </xdr:nvSpPr>
      <xdr:spPr>
        <a:xfrm>
          <a:off x="1543050" y="3533775"/>
          <a:ext cx="600075" cy="24765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323850</xdr:colOff>
      <xdr:row>23</xdr:row>
      <xdr:rowOff>66675</xdr:rowOff>
    </xdr:from>
    <xdr:to>
      <xdr:col>3</xdr:col>
      <xdr:colOff>314325</xdr:colOff>
      <xdr:row>25</xdr:row>
      <xdr:rowOff>9525</xdr:rowOff>
    </xdr:to>
    <xdr:sp fLocksText="0">
      <xdr:nvSpPr>
        <xdr:cNvPr id="21" name="Text Box 15">
          <a:hlinkClick r:id="rId14"/>
        </xdr:cNvPr>
        <xdr:cNvSpPr txBox="1">
          <a:spLocks noChangeArrowheads="1"/>
        </xdr:cNvSpPr>
      </xdr:nvSpPr>
      <xdr:spPr>
        <a:xfrm>
          <a:off x="1543050" y="379095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333375</xdr:colOff>
      <xdr:row>25</xdr:row>
      <xdr:rowOff>47625</xdr:rowOff>
    </xdr:from>
    <xdr:ext cx="3276600" cy="542925"/>
    <xdr:sp fLocksText="0">
      <xdr:nvSpPr>
        <xdr:cNvPr id="22" name="Text Box 13"/>
        <xdr:cNvSpPr txBox="1">
          <a:spLocks noChangeArrowheads="1"/>
        </xdr:cNvSpPr>
      </xdr:nvSpPr>
      <xdr:spPr>
        <a:xfrm>
          <a:off x="2162175" y="409575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مهر تا </a:t>
          </a: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سال94</a:t>
          </a:r>
        </a:p>
      </xdr:txBody>
    </xdr:sp>
    <xdr:clientData/>
  </xdr:oneCellAnchor>
  <xdr:twoCellAnchor>
    <xdr:from>
      <xdr:col>2</xdr:col>
      <xdr:colOff>342900</xdr:colOff>
      <xdr:row>25</xdr:row>
      <xdr:rowOff>9525</xdr:rowOff>
    </xdr:from>
    <xdr:to>
      <xdr:col>3</xdr:col>
      <xdr:colOff>333375</xdr:colOff>
      <xdr:row>26</xdr:row>
      <xdr:rowOff>152400</xdr:rowOff>
    </xdr:to>
    <xdr:sp fLocksText="0">
      <xdr:nvSpPr>
        <xdr:cNvPr id="23" name="Text Box 14">
          <a:hlinkClick r:id="rId15"/>
        </xdr:cNvPr>
        <xdr:cNvSpPr txBox="1">
          <a:spLocks noChangeArrowheads="1"/>
        </xdr:cNvSpPr>
      </xdr:nvSpPr>
      <xdr:spPr>
        <a:xfrm>
          <a:off x="1562100" y="4057650"/>
          <a:ext cx="600075" cy="3048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342900</xdr:colOff>
      <xdr:row>27</xdr:row>
      <xdr:rowOff>0</xdr:rowOff>
    </xdr:from>
    <xdr:to>
      <xdr:col>3</xdr:col>
      <xdr:colOff>333375</xdr:colOff>
      <xdr:row>28</xdr:row>
      <xdr:rowOff>104775</xdr:rowOff>
    </xdr:to>
    <xdr:sp fLocksText="0">
      <xdr:nvSpPr>
        <xdr:cNvPr id="24" name="Text Box 15">
          <a:hlinkClick r:id="rId16"/>
        </xdr:cNvPr>
        <xdr:cNvSpPr txBox="1">
          <a:spLocks noChangeArrowheads="1"/>
        </xdr:cNvSpPr>
      </xdr:nvSpPr>
      <xdr:spPr>
        <a:xfrm>
          <a:off x="1562100" y="437197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342900</xdr:colOff>
      <xdr:row>28</xdr:row>
      <xdr:rowOff>104775</xdr:rowOff>
    </xdr:from>
    <xdr:ext cx="3276600" cy="542925"/>
    <xdr:sp fLocksText="0">
      <xdr:nvSpPr>
        <xdr:cNvPr id="25" name="Text Box 13"/>
        <xdr:cNvSpPr txBox="1">
          <a:spLocks noChangeArrowheads="1"/>
        </xdr:cNvSpPr>
      </xdr:nvSpPr>
      <xdr:spPr>
        <a:xfrm>
          <a:off x="2171700" y="463867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مهر تا </a:t>
          </a: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 95</a:t>
          </a:r>
        </a:p>
      </xdr:txBody>
    </xdr:sp>
    <xdr:clientData/>
  </xdr:oneCellAnchor>
  <xdr:twoCellAnchor>
    <xdr:from>
      <xdr:col>2</xdr:col>
      <xdr:colOff>352425</xdr:colOff>
      <xdr:row>28</xdr:row>
      <xdr:rowOff>104775</xdr:rowOff>
    </xdr:from>
    <xdr:to>
      <xdr:col>3</xdr:col>
      <xdr:colOff>342900</xdr:colOff>
      <xdr:row>30</xdr:row>
      <xdr:rowOff>85725</xdr:rowOff>
    </xdr:to>
    <xdr:sp fLocksText="0">
      <xdr:nvSpPr>
        <xdr:cNvPr id="26" name="Text Box 14">
          <a:hlinkClick r:id="rId17"/>
        </xdr:cNvPr>
        <xdr:cNvSpPr txBox="1">
          <a:spLocks noChangeArrowheads="1"/>
        </xdr:cNvSpPr>
      </xdr:nvSpPr>
      <xdr:spPr>
        <a:xfrm>
          <a:off x="1571625" y="4638675"/>
          <a:ext cx="600075" cy="3048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361950</xdr:colOff>
      <xdr:row>30</xdr:row>
      <xdr:rowOff>47625</xdr:rowOff>
    </xdr:from>
    <xdr:to>
      <xdr:col>3</xdr:col>
      <xdr:colOff>352425</xdr:colOff>
      <xdr:row>32</xdr:row>
      <xdr:rowOff>9525</xdr:rowOff>
    </xdr:to>
    <xdr:sp fLocksText="0">
      <xdr:nvSpPr>
        <xdr:cNvPr id="27" name="Text Box 14">
          <a:hlinkClick r:id="rId18"/>
        </xdr:cNvPr>
        <xdr:cNvSpPr txBox="1">
          <a:spLocks noChangeArrowheads="1"/>
        </xdr:cNvSpPr>
      </xdr:nvSpPr>
      <xdr:spPr>
        <a:xfrm>
          <a:off x="1581150" y="4905375"/>
          <a:ext cx="600075" cy="28575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oneCellAnchor>
    <xdr:from>
      <xdr:col>3</xdr:col>
      <xdr:colOff>352425</xdr:colOff>
      <xdr:row>32</xdr:row>
      <xdr:rowOff>0</xdr:rowOff>
    </xdr:from>
    <xdr:ext cx="3276600" cy="542925"/>
    <xdr:sp fLocksText="0">
      <xdr:nvSpPr>
        <xdr:cNvPr id="28" name="Text Box 13"/>
        <xdr:cNvSpPr txBox="1">
          <a:spLocks noChangeArrowheads="1"/>
        </xdr:cNvSpPr>
      </xdr:nvSpPr>
      <xdr:spPr>
        <a:xfrm>
          <a:off x="2181225" y="518160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مهر تا </a:t>
          </a: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 سال 96</a:t>
          </a:r>
        </a:p>
      </xdr:txBody>
    </xdr:sp>
    <xdr:clientData/>
  </xdr:oneCellAnchor>
  <xdr:twoCellAnchor>
    <xdr:from>
      <xdr:col>2</xdr:col>
      <xdr:colOff>371475</xdr:colOff>
      <xdr:row>32</xdr:row>
      <xdr:rowOff>0</xdr:rowOff>
    </xdr:from>
    <xdr:to>
      <xdr:col>3</xdr:col>
      <xdr:colOff>352425</xdr:colOff>
      <xdr:row>33</xdr:row>
      <xdr:rowOff>142875</xdr:rowOff>
    </xdr:to>
    <xdr:sp fLocksText="0">
      <xdr:nvSpPr>
        <xdr:cNvPr id="29" name="Text Box 14">
          <a:hlinkClick r:id="rId19"/>
        </xdr:cNvPr>
        <xdr:cNvSpPr txBox="1">
          <a:spLocks noChangeArrowheads="1"/>
        </xdr:cNvSpPr>
      </xdr:nvSpPr>
      <xdr:spPr>
        <a:xfrm>
          <a:off x="1590675" y="5181600"/>
          <a:ext cx="590550" cy="3048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371475</xdr:colOff>
      <xdr:row>33</xdr:row>
      <xdr:rowOff>104775</xdr:rowOff>
    </xdr:from>
    <xdr:to>
      <xdr:col>3</xdr:col>
      <xdr:colOff>361950</xdr:colOff>
      <xdr:row>35</xdr:row>
      <xdr:rowOff>57150</xdr:rowOff>
    </xdr:to>
    <xdr:sp fLocksText="0">
      <xdr:nvSpPr>
        <xdr:cNvPr id="30" name="Text Box 14">
          <a:hlinkClick r:id="rId20"/>
        </xdr:cNvPr>
        <xdr:cNvSpPr txBox="1">
          <a:spLocks noChangeArrowheads="1"/>
        </xdr:cNvSpPr>
      </xdr:nvSpPr>
      <xdr:spPr>
        <a:xfrm>
          <a:off x="1590675" y="5448300"/>
          <a:ext cx="600075" cy="27622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oneCellAnchor>
    <xdr:from>
      <xdr:col>3</xdr:col>
      <xdr:colOff>342900</xdr:colOff>
      <xdr:row>35</xdr:row>
      <xdr:rowOff>57150</xdr:rowOff>
    </xdr:from>
    <xdr:ext cx="3276600" cy="542925"/>
    <xdr:sp fLocksText="0">
      <xdr:nvSpPr>
        <xdr:cNvPr id="31" name="Text Box 13"/>
        <xdr:cNvSpPr txBox="1">
          <a:spLocks noChangeArrowheads="1"/>
        </xdr:cNvSpPr>
      </xdr:nvSpPr>
      <xdr:spPr>
        <a:xfrm>
          <a:off x="2171700" y="572452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مهر تا </a:t>
          </a: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سال97 </a:t>
          </a:r>
        </a:p>
      </xdr:txBody>
    </xdr:sp>
    <xdr:clientData/>
  </xdr:oneCellAnchor>
  <xdr:twoCellAnchor>
    <xdr:from>
      <xdr:col>2</xdr:col>
      <xdr:colOff>361950</xdr:colOff>
      <xdr:row>36</xdr:row>
      <xdr:rowOff>133350</xdr:rowOff>
    </xdr:from>
    <xdr:to>
      <xdr:col>3</xdr:col>
      <xdr:colOff>342900</xdr:colOff>
      <xdr:row>38</xdr:row>
      <xdr:rowOff>114300</xdr:rowOff>
    </xdr:to>
    <xdr:sp fLocksText="0">
      <xdr:nvSpPr>
        <xdr:cNvPr id="32" name="Text Box 14">
          <a:hlinkClick r:id="rId21"/>
        </xdr:cNvPr>
        <xdr:cNvSpPr txBox="1">
          <a:spLocks noChangeArrowheads="1"/>
        </xdr:cNvSpPr>
      </xdr:nvSpPr>
      <xdr:spPr>
        <a:xfrm>
          <a:off x="1581150" y="5962650"/>
          <a:ext cx="590550" cy="3048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twoCellAnchor>
    <xdr:from>
      <xdr:col>2</xdr:col>
      <xdr:colOff>390525</xdr:colOff>
      <xdr:row>35</xdr:row>
      <xdr:rowOff>47625</xdr:rowOff>
    </xdr:from>
    <xdr:to>
      <xdr:col>3</xdr:col>
      <xdr:colOff>352425</xdr:colOff>
      <xdr:row>36</xdr:row>
      <xdr:rowOff>152400</xdr:rowOff>
    </xdr:to>
    <xdr:sp fLocksText="0">
      <xdr:nvSpPr>
        <xdr:cNvPr id="33" name="Text Box 14">
          <a:hlinkClick r:id="rId22"/>
        </xdr:cNvPr>
        <xdr:cNvSpPr txBox="1">
          <a:spLocks noChangeArrowheads="1"/>
        </xdr:cNvSpPr>
      </xdr:nvSpPr>
      <xdr:spPr>
        <a:xfrm>
          <a:off x="1609725" y="5715000"/>
          <a:ext cx="571500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oneCellAnchor>
    <xdr:from>
      <xdr:col>3</xdr:col>
      <xdr:colOff>342900</xdr:colOff>
      <xdr:row>38</xdr:row>
      <xdr:rowOff>114300</xdr:rowOff>
    </xdr:from>
    <xdr:ext cx="3276600" cy="542925"/>
    <xdr:sp fLocksText="0">
      <xdr:nvSpPr>
        <xdr:cNvPr id="34" name="Text Box 13"/>
        <xdr:cNvSpPr txBox="1">
          <a:spLocks noChangeArrowheads="1"/>
        </xdr:cNvSpPr>
      </xdr:nvSpPr>
      <xdr:spPr>
        <a:xfrm>
          <a:off x="2171700" y="626745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مهر تا </a:t>
          </a: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98</a:t>
          </a:r>
        </a:p>
      </xdr:txBody>
    </xdr:sp>
    <xdr:clientData/>
  </xdr:oneCellAnchor>
  <xdr:twoCellAnchor>
    <xdr:from>
      <xdr:col>2</xdr:col>
      <xdr:colOff>381000</xdr:colOff>
      <xdr:row>38</xdr:row>
      <xdr:rowOff>114300</xdr:rowOff>
    </xdr:from>
    <xdr:to>
      <xdr:col>3</xdr:col>
      <xdr:colOff>342900</xdr:colOff>
      <xdr:row>40</xdr:row>
      <xdr:rowOff>57150</xdr:rowOff>
    </xdr:to>
    <xdr:sp fLocksText="0">
      <xdr:nvSpPr>
        <xdr:cNvPr id="35" name="Text Box 14">
          <a:hlinkClick r:id="rId23"/>
        </xdr:cNvPr>
        <xdr:cNvSpPr txBox="1">
          <a:spLocks noChangeArrowheads="1"/>
        </xdr:cNvSpPr>
      </xdr:nvSpPr>
      <xdr:spPr>
        <a:xfrm>
          <a:off x="1600200" y="6267450"/>
          <a:ext cx="571500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371475</xdr:colOff>
      <xdr:row>40</xdr:row>
      <xdr:rowOff>57150</xdr:rowOff>
    </xdr:from>
    <xdr:to>
      <xdr:col>3</xdr:col>
      <xdr:colOff>333375</xdr:colOff>
      <xdr:row>42</xdr:row>
      <xdr:rowOff>0</xdr:rowOff>
    </xdr:to>
    <xdr:sp fLocksText="0">
      <xdr:nvSpPr>
        <xdr:cNvPr id="36" name="Text Box 14">
          <a:hlinkClick r:id="rId24"/>
        </xdr:cNvPr>
        <xdr:cNvSpPr txBox="1">
          <a:spLocks noChangeArrowheads="1"/>
        </xdr:cNvSpPr>
      </xdr:nvSpPr>
      <xdr:spPr>
        <a:xfrm>
          <a:off x="1590675" y="6534150"/>
          <a:ext cx="571500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oneCellAnchor>
    <xdr:from>
      <xdr:col>3</xdr:col>
      <xdr:colOff>342900</xdr:colOff>
      <xdr:row>42</xdr:row>
      <xdr:rowOff>9525</xdr:rowOff>
    </xdr:from>
    <xdr:ext cx="3276600" cy="542925"/>
    <xdr:sp fLocksText="0">
      <xdr:nvSpPr>
        <xdr:cNvPr id="37" name="Text Box 13"/>
        <xdr:cNvSpPr txBox="1">
          <a:spLocks noChangeArrowheads="1"/>
        </xdr:cNvSpPr>
      </xdr:nvSpPr>
      <xdr:spPr>
        <a:xfrm>
          <a:off x="2171700" y="681037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مهر تا </a:t>
          </a: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  سال 99</a:t>
          </a:r>
        </a:p>
      </xdr:txBody>
    </xdr:sp>
    <xdr:clientData/>
  </xdr:oneCellAnchor>
  <xdr:twoCellAnchor>
    <xdr:from>
      <xdr:col>2</xdr:col>
      <xdr:colOff>390525</xdr:colOff>
      <xdr:row>43</xdr:row>
      <xdr:rowOff>76200</xdr:rowOff>
    </xdr:from>
    <xdr:to>
      <xdr:col>3</xdr:col>
      <xdr:colOff>352425</xdr:colOff>
      <xdr:row>45</xdr:row>
      <xdr:rowOff>19050</xdr:rowOff>
    </xdr:to>
    <xdr:sp fLocksText="0">
      <xdr:nvSpPr>
        <xdr:cNvPr id="38" name="Text Box 14">
          <a:hlinkClick r:id="rId25"/>
        </xdr:cNvPr>
        <xdr:cNvSpPr txBox="1">
          <a:spLocks noChangeArrowheads="1"/>
        </xdr:cNvSpPr>
      </xdr:nvSpPr>
      <xdr:spPr>
        <a:xfrm>
          <a:off x="1609725" y="7077075"/>
          <a:ext cx="571500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twoCellAnchor>
    <xdr:from>
      <xdr:col>2</xdr:col>
      <xdr:colOff>381000</xdr:colOff>
      <xdr:row>42</xdr:row>
      <xdr:rowOff>9525</xdr:rowOff>
    </xdr:from>
    <xdr:to>
      <xdr:col>3</xdr:col>
      <xdr:colOff>342900</xdr:colOff>
      <xdr:row>43</xdr:row>
      <xdr:rowOff>76200</xdr:rowOff>
    </xdr:to>
    <xdr:sp fLocksText="0">
      <xdr:nvSpPr>
        <xdr:cNvPr id="39" name="Text Box 14">
          <a:hlinkClick r:id="rId26"/>
        </xdr:cNvPr>
        <xdr:cNvSpPr txBox="1">
          <a:spLocks noChangeArrowheads="1"/>
        </xdr:cNvSpPr>
      </xdr:nvSpPr>
      <xdr:spPr>
        <a:xfrm>
          <a:off x="1600200" y="6810375"/>
          <a:ext cx="571500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  <xdr:oneCellAnchor>
    <xdr:from>
      <xdr:col>3</xdr:col>
      <xdr:colOff>333375</xdr:colOff>
      <xdr:row>45</xdr:row>
      <xdr:rowOff>38100</xdr:rowOff>
    </xdr:from>
    <xdr:ext cx="3276600" cy="542925"/>
    <xdr:sp fLocksText="0">
      <xdr:nvSpPr>
        <xdr:cNvPr id="40" name="Text Box 13"/>
        <xdr:cNvSpPr txBox="1">
          <a:spLocks noChangeArrowheads="1"/>
        </xdr:cNvSpPr>
      </xdr:nvSpPr>
      <xdr:spPr>
        <a:xfrm>
          <a:off x="2162175" y="736282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مهر تا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 سال  1400</a:t>
          </a:r>
        </a:p>
      </xdr:txBody>
    </xdr:sp>
    <xdr:clientData/>
  </xdr:oneCellAnchor>
  <xdr:twoCellAnchor>
    <xdr:from>
      <xdr:col>2</xdr:col>
      <xdr:colOff>381000</xdr:colOff>
      <xdr:row>46</xdr:row>
      <xdr:rowOff>123825</xdr:rowOff>
    </xdr:from>
    <xdr:to>
      <xdr:col>3</xdr:col>
      <xdr:colOff>342900</xdr:colOff>
      <xdr:row>48</xdr:row>
      <xdr:rowOff>66675</xdr:rowOff>
    </xdr:to>
    <xdr:sp fLocksText="0">
      <xdr:nvSpPr>
        <xdr:cNvPr id="41" name="Text Box 14">
          <a:hlinkClick r:id="rId27"/>
        </xdr:cNvPr>
        <xdr:cNvSpPr txBox="1">
          <a:spLocks noChangeArrowheads="1"/>
        </xdr:cNvSpPr>
      </xdr:nvSpPr>
      <xdr:spPr>
        <a:xfrm>
          <a:off x="1600200" y="7610475"/>
          <a:ext cx="571500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twoCellAnchor>
    <xdr:from>
      <xdr:col>2</xdr:col>
      <xdr:colOff>390525</xdr:colOff>
      <xdr:row>45</xdr:row>
      <xdr:rowOff>19050</xdr:rowOff>
    </xdr:from>
    <xdr:to>
      <xdr:col>3</xdr:col>
      <xdr:colOff>352425</xdr:colOff>
      <xdr:row>46</xdr:row>
      <xdr:rowOff>123825</xdr:rowOff>
    </xdr:to>
    <xdr:sp fLocksText="0">
      <xdr:nvSpPr>
        <xdr:cNvPr id="42" name="Text Box 14">
          <a:hlinkClick r:id="rId28"/>
        </xdr:cNvPr>
        <xdr:cNvSpPr txBox="1">
          <a:spLocks noChangeArrowheads="1"/>
        </xdr:cNvSpPr>
      </xdr:nvSpPr>
      <xdr:spPr>
        <a:xfrm>
          <a:off x="1609725" y="7343775"/>
          <a:ext cx="571500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  <xdr:oneCellAnchor>
    <xdr:from>
      <xdr:col>3</xdr:col>
      <xdr:colOff>333375</xdr:colOff>
      <xdr:row>48</xdr:row>
      <xdr:rowOff>95250</xdr:rowOff>
    </xdr:from>
    <xdr:ext cx="3276600" cy="542925"/>
    <xdr:sp fLocksText="0">
      <xdr:nvSpPr>
        <xdr:cNvPr id="43" name="Text Box 13"/>
        <xdr:cNvSpPr txBox="1">
          <a:spLocks noChangeArrowheads="1"/>
        </xdr:cNvSpPr>
      </xdr:nvSpPr>
      <xdr:spPr>
        <a:xfrm>
          <a:off x="2162175" y="790575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مهر تا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 سال  1401</a:t>
          </a:r>
        </a:p>
      </xdr:txBody>
    </xdr:sp>
    <xdr:clientData/>
  </xdr:oneCellAnchor>
  <xdr:twoCellAnchor>
    <xdr:from>
      <xdr:col>2</xdr:col>
      <xdr:colOff>371475</xdr:colOff>
      <xdr:row>49</xdr:row>
      <xdr:rowOff>161925</xdr:rowOff>
    </xdr:from>
    <xdr:to>
      <xdr:col>3</xdr:col>
      <xdr:colOff>333375</xdr:colOff>
      <xdr:row>51</xdr:row>
      <xdr:rowOff>152400</xdr:rowOff>
    </xdr:to>
    <xdr:sp fLocksText="0">
      <xdr:nvSpPr>
        <xdr:cNvPr id="44" name="Text Box 14">
          <a:hlinkClick r:id="rId29"/>
        </xdr:cNvPr>
        <xdr:cNvSpPr txBox="1">
          <a:spLocks noChangeArrowheads="1"/>
        </xdr:cNvSpPr>
      </xdr:nvSpPr>
      <xdr:spPr>
        <a:xfrm>
          <a:off x="1590675" y="8134350"/>
          <a:ext cx="571500" cy="31432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twoCellAnchor>
    <xdr:from>
      <xdr:col>2</xdr:col>
      <xdr:colOff>371475</xdr:colOff>
      <xdr:row>48</xdr:row>
      <xdr:rowOff>57150</xdr:rowOff>
    </xdr:from>
    <xdr:to>
      <xdr:col>3</xdr:col>
      <xdr:colOff>333375</xdr:colOff>
      <xdr:row>50</xdr:row>
      <xdr:rowOff>0</xdr:rowOff>
    </xdr:to>
    <xdr:sp fLocksText="0">
      <xdr:nvSpPr>
        <xdr:cNvPr id="45" name="Text Box 14">
          <a:hlinkClick r:id="rId30"/>
        </xdr:cNvPr>
        <xdr:cNvSpPr txBox="1">
          <a:spLocks noChangeArrowheads="1"/>
        </xdr:cNvSpPr>
      </xdr:nvSpPr>
      <xdr:spPr>
        <a:xfrm>
          <a:off x="1590675" y="7867650"/>
          <a:ext cx="571500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180975</xdr:colOff>
      <xdr:row>0</xdr:row>
      <xdr:rowOff>85725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2239625" y="857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600075</xdr:colOff>
      <xdr:row>0</xdr:row>
      <xdr:rowOff>9525</xdr:rowOff>
    </xdr:from>
    <xdr:ext cx="1162050" cy="266700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334750" y="9525"/>
          <a:ext cx="1162050" cy="266700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180975</xdr:colOff>
      <xdr:row>0</xdr:row>
      <xdr:rowOff>85725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2239625" y="857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600075</xdr:colOff>
      <xdr:row>0</xdr:row>
      <xdr:rowOff>9525</xdr:rowOff>
    </xdr:from>
    <xdr:ext cx="1162050" cy="266700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334750" y="9525"/>
          <a:ext cx="1162050" cy="266700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180975</xdr:colOff>
      <xdr:row>0</xdr:row>
      <xdr:rowOff>85725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2239625" y="857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600075</xdr:colOff>
      <xdr:row>0</xdr:row>
      <xdr:rowOff>9525</xdr:rowOff>
    </xdr:from>
    <xdr:ext cx="1162050" cy="266700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334750" y="9525"/>
          <a:ext cx="1162050" cy="266700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180975</xdr:colOff>
      <xdr:row>0</xdr:row>
      <xdr:rowOff>85725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2239625" y="857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600075</xdr:colOff>
      <xdr:row>0</xdr:row>
      <xdr:rowOff>9525</xdr:rowOff>
    </xdr:from>
    <xdr:ext cx="1162050" cy="266700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334750" y="9525"/>
          <a:ext cx="1162050" cy="266700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180975</xdr:colOff>
      <xdr:row>0</xdr:row>
      <xdr:rowOff>85725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2239625" y="857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600075</xdr:colOff>
      <xdr:row>0</xdr:row>
      <xdr:rowOff>9525</xdr:rowOff>
    </xdr:from>
    <xdr:ext cx="1162050" cy="266700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334750" y="9525"/>
          <a:ext cx="1162050" cy="266700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142875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153525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381000</xdr:colOff>
      <xdr:row>0</xdr:row>
      <xdr:rowOff>200025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610850" y="2000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600075</xdr:colOff>
      <xdr:row>0</xdr:row>
      <xdr:rowOff>9525</xdr:rowOff>
    </xdr:from>
    <xdr:ext cx="1162050" cy="266700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2192000" y="9525"/>
          <a:ext cx="1162050" cy="266700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381000</xdr:colOff>
      <xdr:row>0</xdr:row>
      <xdr:rowOff>200025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610850" y="2000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600075</xdr:colOff>
      <xdr:row>0</xdr:row>
      <xdr:rowOff>9525</xdr:rowOff>
    </xdr:from>
    <xdr:ext cx="1162050" cy="266700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2192000" y="9525"/>
          <a:ext cx="1162050" cy="266700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381000</xdr:colOff>
      <xdr:row>0</xdr:row>
      <xdr:rowOff>200025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610850" y="2000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600075</xdr:colOff>
      <xdr:row>0</xdr:row>
      <xdr:rowOff>9525</xdr:rowOff>
    </xdr:from>
    <xdr:ext cx="1162050" cy="266700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496675" y="9525"/>
          <a:ext cx="1162050" cy="266700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381000</xdr:colOff>
      <xdr:row>0</xdr:row>
      <xdr:rowOff>200025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610850" y="2000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600075</xdr:colOff>
      <xdr:row>0</xdr:row>
      <xdr:rowOff>9525</xdr:rowOff>
    </xdr:from>
    <xdr:ext cx="1162050" cy="266700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496675" y="9525"/>
          <a:ext cx="1162050" cy="266700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381000</xdr:colOff>
      <xdr:row>0</xdr:row>
      <xdr:rowOff>200025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610850" y="2000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600075</xdr:colOff>
      <xdr:row>0</xdr:row>
      <xdr:rowOff>9525</xdr:rowOff>
    </xdr:from>
    <xdr:ext cx="1162050" cy="266700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496675" y="9525"/>
          <a:ext cx="1162050" cy="266700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114300</xdr:colOff>
      <xdr:row>0</xdr:row>
      <xdr:rowOff>28575</xdr:rowOff>
    </xdr:from>
    <xdr:ext cx="904875" cy="152400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8543925" y="28575"/>
          <a:ext cx="904875" cy="152400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381000</xdr:colOff>
      <xdr:row>0</xdr:row>
      <xdr:rowOff>200025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610850" y="2000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600075</xdr:colOff>
      <xdr:row>0</xdr:row>
      <xdr:rowOff>9525</xdr:rowOff>
    </xdr:from>
    <xdr:ext cx="1162050" cy="266700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496675" y="9525"/>
          <a:ext cx="1162050" cy="266700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142875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153525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114300</xdr:colOff>
      <xdr:row>0</xdr:row>
      <xdr:rowOff>28575</xdr:rowOff>
    </xdr:from>
    <xdr:ext cx="904875" cy="152400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8543925" y="28575"/>
          <a:ext cx="904875" cy="152400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142875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153525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114300</xdr:colOff>
      <xdr:row>0</xdr:row>
      <xdr:rowOff>28575</xdr:rowOff>
    </xdr:from>
    <xdr:ext cx="904875" cy="152400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8543925" y="28575"/>
          <a:ext cx="904875" cy="152400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438150</xdr:colOff>
      <xdr:row>0</xdr:row>
      <xdr:rowOff>28575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668000" y="285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419100</xdr:colOff>
      <xdr:row>0</xdr:row>
      <xdr:rowOff>28575</xdr:rowOff>
    </xdr:from>
    <xdr:ext cx="1009650" cy="247650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306050" y="28575"/>
          <a:ext cx="1009650" cy="247650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FV\EFVB1401\EXC140111\Fvbo6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&#1606;&#1740;&#1585;&#1608;&#1740;%20&#1575;&#1606;&#1587;&#1575;&#1606;&#1740;\personel1401\1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FV\EFVB1401\EXC140112\Fvbo6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xcelmoj\MOJODI1401\moj140112%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NSHEAB\1401\1401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&#1606;&#1740;&#1585;&#1608;&#1740;%20&#1575;&#1606;&#1587;&#1575;&#1606;&#1740;\personel1401\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vbn60"/>
      <sheetName val="fvbn64"/>
      <sheetName val="fvbn59"/>
      <sheetName val="fvbn184"/>
      <sheetName val="fvbo60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vbn60"/>
      <sheetName val="fvbn64"/>
      <sheetName val="fvbn59"/>
      <sheetName val="fvbn184"/>
      <sheetName val="fvbo60 "/>
    </sheetNames>
    <sheetDataSet>
      <sheetData sheetId="0">
        <row r="8">
          <cell r="M8">
            <v>7189</v>
          </cell>
        </row>
        <row r="9">
          <cell r="M9">
            <v>306</v>
          </cell>
        </row>
        <row r="10">
          <cell r="M10">
            <v>163</v>
          </cell>
        </row>
        <row r="11">
          <cell r="M11">
            <v>50</v>
          </cell>
        </row>
        <row r="12">
          <cell r="M12">
            <v>720</v>
          </cell>
        </row>
        <row r="13">
          <cell r="M13">
            <v>182</v>
          </cell>
        </row>
        <row r="14">
          <cell r="B14">
            <v>53793563125</v>
          </cell>
          <cell r="G14">
            <v>51696069469</v>
          </cell>
          <cell r="L14">
            <v>101250558</v>
          </cell>
          <cell r="M14">
            <v>8610</v>
          </cell>
        </row>
      </sheetData>
      <sheetData sheetId="1">
        <row r="8">
          <cell r="M8">
            <v>8766</v>
          </cell>
        </row>
        <row r="9">
          <cell r="M9">
            <v>318</v>
          </cell>
        </row>
        <row r="10">
          <cell r="M10">
            <v>208</v>
          </cell>
        </row>
        <row r="11">
          <cell r="M11">
            <v>48</v>
          </cell>
        </row>
        <row r="12">
          <cell r="M12">
            <v>1984</v>
          </cell>
        </row>
        <row r="13">
          <cell r="M13">
            <v>197</v>
          </cell>
        </row>
        <row r="14">
          <cell r="B14">
            <v>85878325527</v>
          </cell>
          <cell r="G14">
            <v>95408882182</v>
          </cell>
          <cell r="L14">
            <v>136006844</v>
          </cell>
          <cell r="M14">
            <v>11521</v>
          </cell>
        </row>
      </sheetData>
      <sheetData sheetId="2">
        <row r="8">
          <cell r="M8">
            <v>5267</v>
          </cell>
        </row>
        <row r="9">
          <cell r="M9">
            <v>222</v>
          </cell>
        </row>
        <row r="10">
          <cell r="M10">
            <v>230</v>
          </cell>
        </row>
        <row r="11">
          <cell r="M11">
            <v>43</v>
          </cell>
        </row>
        <row r="12">
          <cell r="M12">
            <v>542</v>
          </cell>
        </row>
        <row r="13">
          <cell r="M13">
            <v>80</v>
          </cell>
        </row>
        <row r="14">
          <cell r="B14">
            <v>45006226158</v>
          </cell>
          <cell r="G14">
            <v>46223657467</v>
          </cell>
          <cell r="L14">
            <v>78038807</v>
          </cell>
          <cell r="M14">
            <v>6384</v>
          </cell>
        </row>
      </sheetData>
      <sheetData sheetId="3">
        <row r="8">
          <cell r="M8">
            <v>4881</v>
          </cell>
        </row>
        <row r="9">
          <cell r="M9">
            <v>242</v>
          </cell>
        </row>
        <row r="10">
          <cell r="M10">
            <v>270</v>
          </cell>
        </row>
        <row r="11">
          <cell r="M11">
            <v>32</v>
          </cell>
        </row>
        <row r="12">
          <cell r="M12">
            <v>348</v>
          </cell>
        </row>
        <row r="13">
          <cell r="M13">
            <v>73</v>
          </cell>
        </row>
        <row r="14">
          <cell r="B14">
            <v>44303360021</v>
          </cell>
          <cell r="G14">
            <v>49362983125</v>
          </cell>
          <cell r="L14">
            <v>86083898</v>
          </cell>
          <cell r="M14">
            <v>5846</v>
          </cell>
        </row>
      </sheetData>
      <sheetData sheetId="4">
        <row r="8">
          <cell r="M8">
            <v>26103</v>
          </cell>
        </row>
        <row r="9">
          <cell r="M9">
            <v>1088</v>
          </cell>
        </row>
        <row r="10">
          <cell r="M10">
            <v>871</v>
          </cell>
        </row>
        <row r="11">
          <cell r="M11">
            <v>173</v>
          </cell>
        </row>
        <row r="12">
          <cell r="M12">
            <v>3594</v>
          </cell>
        </row>
        <row r="13">
          <cell r="M13">
            <v>532</v>
          </cell>
        </row>
        <row r="14">
          <cell r="B14">
            <v>228981474831</v>
          </cell>
          <cell r="D14">
            <v>76701701255</v>
          </cell>
          <cell r="G14">
            <v>242691592243</v>
          </cell>
          <cell r="L14">
            <v>401380107</v>
          </cell>
          <cell r="M14">
            <v>32361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malklampاهدایی"/>
      <sheetName val="amalpayeh اهدایی"/>
      <sheetName val="amalkardاهدایی"/>
      <sheetName val="amalklampعمومی"/>
      <sheetName val="amalpayehعمومی"/>
      <sheetName val="amalkardعمومی"/>
      <sheetName val="amalklamp"/>
      <sheetName val="amalpayeh"/>
      <sheetName val="amalkard"/>
      <sheetName val="lamp1400"/>
      <sheetName val="payeh1400"/>
      <sheetName val="mojtasesa1400"/>
      <sheetName val="اصلاحیه"/>
      <sheetName val="lamp "/>
      <sheetName val="payeh"/>
      <sheetName val="mojtasesa140112"/>
      <sheetName val="فیدرها"/>
      <sheetName val="mojtasesa  gis"/>
      <sheetName val="mojtasesa14gis اختلاف"/>
      <sheetName val="payeh GIS"/>
      <sheetName val="payeh GISاختلاف "/>
    </sheetNames>
    <sheetDataSet>
      <sheetData sheetId="13">
        <row r="29">
          <cell r="B29">
            <v>20927</v>
          </cell>
        </row>
      </sheetData>
      <sheetData sheetId="15">
        <row r="24">
          <cell r="N24">
            <v>95209</v>
          </cell>
        </row>
        <row r="30">
          <cell r="A30">
            <v>0</v>
          </cell>
          <cell r="B30">
            <v>0</v>
          </cell>
          <cell r="C30">
            <v>211085</v>
          </cell>
          <cell r="D30">
            <v>1661</v>
          </cell>
          <cell r="E30">
            <v>46.30200000000001</v>
          </cell>
          <cell r="F30">
            <v>447.57899999999995</v>
          </cell>
          <cell r="G30">
            <v>8.954999999999998</v>
          </cell>
          <cell r="H30">
            <v>0</v>
          </cell>
          <cell r="I30">
            <v>0</v>
          </cell>
          <cell r="J30">
            <v>0.758</v>
          </cell>
          <cell r="K30">
            <v>789.7357</v>
          </cell>
          <cell r="L30">
            <v>21</v>
          </cell>
          <cell r="M30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فروش "/>
      <sheetName val="فروش 2"/>
      <sheetName val="نصب 2"/>
      <sheetName val="نصب "/>
    </sheetNames>
    <sheetDataSet>
      <sheetData sheetId="1">
        <row r="90">
          <cell r="A90">
            <v>1368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2"/>
    </sheetNames>
    <sheetDataSet>
      <sheetData sheetId="0">
        <row r="27">
          <cell r="B27">
            <v>1</v>
          </cell>
          <cell r="C27">
            <v>1</v>
          </cell>
          <cell r="D27">
            <v>1</v>
          </cell>
          <cell r="E27">
            <v>10</v>
          </cell>
          <cell r="F27">
            <v>1</v>
          </cell>
          <cell r="H27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12" ht="12.75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</row>
    <row r="2" spans="1:12" ht="12.7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2" ht="12.75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12.75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1:12" ht="12.7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1:12" ht="12.7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8"/>
    </row>
    <row r="7" spans="1:12" ht="12.75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8"/>
    </row>
    <row r="8" spans="1:12" ht="12.75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8"/>
    </row>
    <row r="9" spans="1:12" ht="12.75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8"/>
    </row>
    <row r="10" spans="1:12" ht="12.75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8"/>
    </row>
    <row r="11" spans="1:12" ht="12.75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8"/>
    </row>
    <row r="12" spans="1:12" ht="12.7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8"/>
    </row>
    <row r="13" spans="1:12" ht="12.75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8"/>
    </row>
    <row r="14" spans="1:12" ht="12.75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8"/>
    </row>
    <row r="15" spans="1:12" ht="12.75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8"/>
    </row>
    <row r="16" spans="1:12" ht="12.75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8"/>
    </row>
    <row r="17" spans="1:12" ht="12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8"/>
    </row>
    <row r="18" spans="1:12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8"/>
    </row>
    <row r="19" spans="1:12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58"/>
    </row>
    <row r="20" spans="1:12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58"/>
    </row>
    <row r="21" spans="1:12" ht="12.75">
      <c r="A21" s="5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58"/>
    </row>
    <row r="22" spans="1:12" ht="12.75">
      <c r="A22" s="5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58"/>
    </row>
    <row r="23" spans="1:12" ht="12.75">
      <c r="A23" s="5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58"/>
    </row>
    <row r="24" spans="1:12" ht="12.75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1"/>
    </row>
    <row r="25" spans="1:12" ht="12.75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1"/>
    </row>
    <row r="26" spans="1:12" ht="12.75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1"/>
    </row>
    <row r="27" spans="1:12" ht="12.75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1"/>
    </row>
    <row r="28" spans="1:12" ht="12.75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1"/>
    </row>
    <row r="29" spans="1:12" ht="12.75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1"/>
    </row>
    <row r="30" spans="1:12" ht="12.7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1"/>
    </row>
    <row r="31" spans="1:12" ht="12.7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1"/>
    </row>
    <row r="32" spans="1:12" ht="12.7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1"/>
    </row>
    <row r="33" spans="1:12" ht="12.7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1"/>
    </row>
    <row r="34" spans="1:12" ht="12.75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2" ht="12.75">
      <c r="A35" s="59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1"/>
    </row>
    <row r="36" spans="1:12" ht="12.75">
      <c r="A36" s="59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1"/>
    </row>
    <row r="37" spans="1:12" ht="12.75">
      <c r="A37" s="59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1"/>
    </row>
    <row r="38" spans="1:12" ht="12.75">
      <c r="A38" s="59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1"/>
    </row>
    <row r="39" spans="1:12" ht="12.75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1"/>
    </row>
    <row r="40" spans="1:12" ht="12.75">
      <c r="A40" s="59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1"/>
    </row>
    <row r="41" spans="1:12" ht="12.75">
      <c r="A41" s="59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1"/>
    </row>
    <row r="42" spans="1:12" ht="12.75">
      <c r="A42" s="59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1"/>
    </row>
    <row r="43" spans="1:12" ht="15.7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1"/>
    </row>
    <row r="44" spans="1:12" ht="12.7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1"/>
    </row>
    <row r="45" spans="1:12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1"/>
    </row>
    <row r="46" spans="1:12" ht="12.7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1"/>
    </row>
    <row r="47" spans="1:12" ht="12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1"/>
    </row>
    <row r="48" spans="1:12" ht="12.7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1"/>
    </row>
    <row r="49" spans="1:12" ht="12.7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1"/>
    </row>
    <row r="50" spans="1:12" ht="12.7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1"/>
    </row>
    <row r="51" spans="1:12" ht="12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1"/>
    </row>
    <row r="52" spans="1:12" ht="12.7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1"/>
    </row>
    <row r="53" spans="1:12" ht="12.7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1"/>
    </row>
    <row r="54" spans="1:12" ht="12.7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1"/>
    </row>
    <row r="55" spans="1:12" ht="12.7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1"/>
    </row>
    <row r="56" spans="1:12" ht="12.7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1"/>
    </row>
    <row r="57" spans="1:12" ht="12.7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1"/>
    </row>
    <row r="58" spans="1:12" ht="12.7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1"/>
    </row>
    <row r="59" spans="1:12" ht="12.7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4">
      <selection activeCell="D14" sqref="D14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5.25" customHeight="1" thickBot="1">
      <c r="B1" s="47" t="s">
        <v>72</v>
      </c>
      <c r="C1" s="48"/>
      <c r="D1" s="48" t="s">
        <v>45</v>
      </c>
      <c r="E1" s="49"/>
    </row>
    <row r="2" spans="2:5" ht="25.5" customHeight="1" thickTop="1">
      <c r="B2" s="9" t="s">
        <v>0</v>
      </c>
      <c r="C2" s="10" t="s">
        <v>1</v>
      </c>
      <c r="D2" s="10" t="s">
        <v>2</v>
      </c>
      <c r="E2" s="11" t="s">
        <v>3</v>
      </c>
    </row>
    <row r="3" spans="2:5" ht="24" customHeight="1">
      <c r="B3" s="4" t="s">
        <v>51</v>
      </c>
      <c r="C3" s="2" t="s">
        <v>4</v>
      </c>
      <c r="D3" s="29">
        <v>2300</v>
      </c>
      <c r="E3" s="3" t="s">
        <v>5</v>
      </c>
    </row>
    <row r="4" spans="2:5" ht="24" customHeight="1">
      <c r="B4" s="1"/>
      <c r="C4" s="2" t="s">
        <v>6</v>
      </c>
      <c r="D4" s="53">
        <v>12</v>
      </c>
      <c r="E4" s="3" t="s">
        <v>7</v>
      </c>
    </row>
    <row r="5" spans="2:5" ht="24" customHeight="1">
      <c r="B5" s="12"/>
      <c r="C5" s="7" t="s">
        <v>8</v>
      </c>
      <c r="D5" s="30">
        <v>22559</v>
      </c>
      <c r="E5" s="8" t="s">
        <v>13</v>
      </c>
    </row>
    <row r="6" spans="2:5" ht="24" customHeight="1">
      <c r="B6" s="72" t="s">
        <v>73</v>
      </c>
      <c r="C6" s="73"/>
      <c r="D6" s="73"/>
      <c r="E6" s="74"/>
    </row>
    <row r="7" spans="2:5" ht="24" customHeight="1">
      <c r="B7" s="1"/>
      <c r="C7" s="2" t="s">
        <v>9</v>
      </c>
      <c r="D7" s="53">
        <v>641.3999999999999</v>
      </c>
      <c r="E7" s="3" t="s">
        <v>14</v>
      </c>
    </row>
    <row r="8" spans="2:5" ht="24" customHeight="1">
      <c r="B8" s="1"/>
      <c r="C8" s="2" t="s">
        <v>9</v>
      </c>
      <c r="D8" s="53">
        <v>395.05</v>
      </c>
      <c r="E8" s="3" t="s">
        <v>10</v>
      </c>
    </row>
    <row r="9" spans="2:5" ht="24" customHeight="1">
      <c r="B9" s="4" t="s">
        <v>74</v>
      </c>
      <c r="C9" s="2" t="s">
        <v>11</v>
      </c>
      <c r="D9" s="31">
        <v>688</v>
      </c>
      <c r="E9" s="3" t="s">
        <v>12</v>
      </c>
    </row>
    <row r="10" spans="2:5" ht="24" customHeight="1">
      <c r="B10" s="1"/>
      <c r="C10" s="2" t="s">
        <v>11</v>
      </c>
      <c r="D10" s="31">
        <v>1892</v>
      </c>
      <c r="E10" s="3" t="s">
        <v>59</v>
      </c>
    </row>
    <row r="11" spans="2:5" ht="24" customHeight="1">
      <c r="B11" s="1"/>
      <c r="C11" s="2" t="s">
        <v>16</v>
      </c>
      <c r="D11" s="31">
        <v>15760</v>
      </c>
      <c r="E11" s="52" t="s">
        <v>60</v>
      </c>
    </row>
    <row r="12" spans="2:5" ht="24" customHeight="1">
      <c r="B12" s="1"/>
      <c r="C12" s="2" t="s">
        <v>17</v>
      </c>
      <c r="D12" s="29">
        <v>58</v>
      </c>
      <c r="E12" s="3" t="s">
        <v>49</v>
      </c>
    </row>
    <row r="13" spans="2:5" ht="24" customHeight="1">
      <c r="B13" s="1"/>
      <c r="C13" s="2" t="s">
        <v>17</v>
      </c>
      <c r="D13" s="29">
        <v>57</v>
      </c>
      <c r="E13" s="3" t="s">
        <v>52</v>
      </c>
    </row>
    <row r="14" spans="2:5" ht="24" customHeight="1">
      <c r="B14" s="1"/>
      <c r="C14" s="2" t="s">
        <v>18</v>
      </c>
      <c r="D14" s="29">
        <v>65</v>
      </c>
      <c r="E14" s="3" t="s">
        <v>19</v>
      </c>
    </row>
    <row r="15" spans="2:5" ht="24" customHeight="1">
      <c r="B15" s="1"/>
      <c r="C15" s="2" t="s">
        <v>8</v>
      </c>
      <c r="D15" s="31">
        <v>1548</v>
      </c>
      <c r="E15" s="3" t="s">
        <v>57</v>
      </c>
    </row>
    <row r="16" spans="2:5" ht="24" customHeight="1">
      <c r="B16" s="1"/>
      <c r="C16" s="2" t="s">
        <v>20</v>
      </c>
      <c r="D16" s="30">
        <v>207070577</v>
      </c>
      <c r="E16" s="13" t="s">
        <v>21</v>
      </c>
    </row>
    <row r="17" spans="2:5" ht="24" customHeight="1">
      <c r="B17" s="1"/>
      <c r="C17" s="2" t="s">
        <v>22</v>
      </c>
      <c r="D17" s="30">
        <v>44465619409</v>
      </c>
      <c r="E17" s="13" t="s">
        <v>21</v>
      </c>
    </row>
    <row r="18" spans="2:5" ht="24" customHeight="1">
      <c r="B18" s="1"/>
      <c r="C18" s="2" t="s">
        <v>22</v>
      </c>
      <c r="D18" s="30">
        <v>42657906702</v>
      </c>
      <c r="E18" s="3" t="s">
        <v>23</v>
      </c>
    </row>
    <row r="19" spans="2:5" ht="24" customHeight="1">
      <c r="B19" s="1"/>
      <c r="C19" s="2" t="s">
        <v>24</v>
      </c>
      <c r="D19" s="32">
        <v>0.9593458332296589</v>
      </c>
      <c r="E19" s="3" t="s">
        <v>25</v>
      </c>
    </row>
    <row r="20" spans="2:5" ht="24" customHeight="1">
      <c r="B20" s="1"/>
      <c r="C20" s="2" t="s">
        <v>22</v>
      </c>
      <c r="D20" s="30">
        <v>9333097685</v>
      </c>
      <c r="E20" s="3" t="s">
        <v>26</v>
      </c>
    </row>
    <row r="21" spans="2:5" ht="24" customHeight="1" thickBot="1">
      <c r="B21" s="56" t="s">
        <v>75</v>
      </c>
      <c r="C21" s="5" t="s">
        <v>27</v>
      </c>
      <c r="D21" s="50">
        <v>9</v>
      </c>
      <c r="E21" s="6" t="s">
        <v>28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5433070866141736" bottom="0.7874015748031497" header="0.31496062992125984" footer="0.5118110236220472"/>
  <pageSetup horizontalDpi="300" verticalDpi="300" orientation="landscape" paperSize="9" r:id="rId2"/>
  <headerFooter alignWithMargins="0">
    <oddFooter>&amp;L&amp;F - &amp;A&amp;C&amp;"B Fantezy,Regular"&amp;11معاونت برنامه ريزي و مهندسي- دفتر فناو.ري اطلاعات و ارتباطات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5" sqref="A5:F8"/>
    </sheetView>
  </sheetViews>
  <sheetFormatPr defaultColWidth="9.140625" defaultRowHeight="12.75"/>
  <cols>
    <col min="1" max="1" width="17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20.28125" style="0" customWidth="1"/>
    <col min="6" max="6" width="20.140625" style="0" customWidth="1"/>
    <col min="7" max="7" width="12.7109375" style="0" bestFit="1" customWidth="1"/>
    <col min="9" max="9" width="12.7109375" style="0" bestFit="1" customWidth="1"/>
  </cols>
  <sheetData>
    <row r="1" spans="1:6" ht="23.25">
      <c r="A1" s="76" t="s">
        <v>46</v>
      </c>
      <c r="B1" s="76"/>
      <c r="C1" s="76"/>
      <c r="D1" s="76"/>
      <c r="E1" s="76"/>
      <c r="F1" s="76"/>
    </row>
    <row r="2" spans="1:6" ht="26.25" customHeight="1" thickBot="1">
      <c r="A2" s="75" t="s">
        <v>72</v>
      </c>
      <c r="B2" s="75"/>
      <c r="C2" s="75"/>
      <c r="D2" s="75"/>
      <c r="E2" s="75"/>
      <c r="F2" s="75"/>
    </row>
    <row r="3" spans="1:6" ht="25.5" customHeight="1" thickTop="1">
      <c r="A3" s="15" t="s">
        <v>29</v>
      </c>
      <c r="B3" s="16" t="s">
        <v>30</v>
      </c>
      <c r="C3" s="16" t="s">
        <v>31</v>
      </c>
      <c r="D3" s="16" t="s">
        <v>31</v>
      </c>
      <c r="E3" s="16" t="s">
        <v>32</v>
      </c>
      <c r="F3" s="17" t="s">
        <v>33</v>
      </c>
    </row>
    <row r="4" spans="1:6" ht="25.5" customHeight="1">
      <c r="A4" s="18" t="s">
        <v>34</v>
      </c>
      <c r="B4" s="19" t="s">
        <v>35</v>
      </c>
      <c r="C4" s="19" t="s">
        <v>35</v>
      </c>
      <c r="D4" s="19" t="s">
        <v>36</v>
      </c>
      <c r="E4" s="19" t="s">
        <v>37</v>
      </c>
      <c r="F4" s="20"/>
    </row>
    <row r="5" spans="1:6" ht="25.5" customHeight="1">
      <c r="A5" s="33">
        <v>0.9290187039153985</v>
      </c>
      <c r="B5" s="54">
        <v>17573142634</v>
      </c>
      <c r="C5" s="54">
        <v>18915811447</v>
      </c>
      <c r="D5" s="54">
        <v>82298055</v>
      </c>
      <c r="E5" s="54">
        <v>7814</v>
      </c>
      <c r="F5" s="35" t="s">
        <v>47</v>
      </c>
    </row>
    <row r="6" spans="1:6" ht="25.5" customHeight="1">
      <c r="A6" s="33">
        <v>0.9771092294375026</v>
      </c>
      <c r="B6" s="54">
        <v>21102851068</v>
      </c>
      <c r="C6" s="54">
        <v>21597228265</v>
      </c>
      <c r="D6" s="54">
        <v>105421476</v>
      </c>
      <c r="E6" s="54">
        <v>11688</v>
      </c>
      <c r="F6" s="35" t="s">
        <v>48</v>
      </c>
    </row>
    <row r="7" spans="1:6" ht="25.5" customHeight="1">
      <c r="A7" s="33">
        <v>1.0074213058935317</v>
      </c>
      <c r="B7" s="54">
        <v>3981913000</v>
      </c>
      <c r="C7" s="54">
        <v>3952579697</v>
      </c>
      <c r="D7" s="54">
        <v>19351046</v>
      </c>
      <c r="E7" s="54">
        <v>3057</v>
      </c>
      <c r="F7" s="37" t="s">
        <v>50</v>
      </c>
    </row>
    <row r="8" spans="1:9" ht="25.5" customHeight="1" thickBot="1">
      <c r="A8" s="38">
        <v>0.9593458332296589</v>
      </c>
      <c r="B8" s="39">
        <v>42657906702</v>
      </c>
      <c r="C8" s="39">
        <v>44465619409</v>
      </c>
      <c r="D8" s="39">
        <v>207070577</v>
      </c>
      <c r="E8" s="39">
        <v>22559</v>
      </c>
      <c r="F8" s="40" t="s">
        <v>38</v>
      </c>
      <c r="G8" s="21"/>
      <c r="I8" s="21"/>
    </row>
    <row r="9" spans="1:6" ht="52.5" customHeight="1" thickBot="1" thickTop="1">
      <c r="A9" s="77" t="s">
        <v>39</v>
      </c>
      <c r="B9" s="77"/>
      <c r="C9" s="77"/>
      <c r="D9" s="77"/>
      <c r="E9" s="77"/>
      <c r="F9" s="77"/>
    </row>
    <row r="10" spans="1:6" ht="25.5" customHeight="1" thickTop="1">
      <c r="A10" s="41" t="s">
        <v>40</v>
      </c>
      <c r="B10" s="42" t="s">
        <v>41</v>
      </c>
      <c r="C10" s="42" t="s">
        <v>42</v>
      </c>
      <c r="D10" s="42" t="s">
        <v>43</v>
      </c>
      <c r="E10" s="42" t="s">
        <v>44</v>
      </c>
      <c r="F10" s="43" t="s">
        <v>33</v>
      </c>
    </row>
    <row r="11" spans="1:6" ht="25.5" customHeight="1">
      <c r="A11" s="55">
        <v>562</v>
      </c>
      <c r="B11" s="54">
        <v>48</v>
      </c>
      <c r="C11" s="54">
        <v>262</v>
      </c>
      <c r="D11" s="54">
        <v>448</v>
      </c>
      <c r="E11" s="54">
        <v>6494</v>
      </c>
      <c r="F11" s="35" t="s">
        <v>47</v>
      </c>
    </row>
    <row r="12" spans="1:6" ht="25.5" customHeight="1">
      <c r="A12" s="55">
        <v>1258</v>
      </c>
      <c r="B12" s="54">
        <v>45</v>
      </c>
      <c r="C12" s="54">
        <v>307</v>
      </c>
      <c r="D12" s="54">
        <v>525</v>
      </c>
      <c r="E12" s="54">
        <v>9553</v>
      </c>
      <c r="F12" s="35" t="s">
        <v>48</v>
      </c>
    </row>
    <row r="13" spans="1:6" ht="25.5" customHeight="1">
      <c r="A13" s="55">
        <v>242</v>
      </c>
      <c r="B13" s="54">
        <v>9</v>
      </c>
      <c r="C13" s="54">
        <v>2</v>
      </c>
      <c r="D13" s="54">
        <v>150</v>
      </c>
      <c r="E13" s="54">
        <v>2654</v>
      </c>
      <c r="F13" s="37" t="s">
        <v>50</v>
      </c>
    </row>
    <row r="14" spans="1:6" ht="25.5" customHeight="1" thickBot="1">
      <c r="A14" s="46">
        <v>2062</v>
      </c>
      <c r="B14" s="39">
        <v>102</v>
      </c>
      <c r="C14" s="39">
        <v>571</v>
      </c>
      <c r="D14" s="39">
        <v>1123</v>
      </c>
      <c r="E14" s="39">
        <v>18701</v>
      </c>
      <c r="F14" s="40" t="s">
        <v>38</v>
      </c>
    </row>
    <row r="15" ht="13.5" thickTop="1"/>
    <row r="17" ht="31.5" customHeight="1"/>
    <row r="18" ht="77.25" customHeight="1"/>
    <row r="19" ht="13.5" thickBot="1"/>
    <row r="20" spans="2:5" ht="24" thickBot="1">
      <c r="B20" s="22">
        <f>IF(B8='p191'!D18,1," ")</f>
        <v>1</v>
      </c>
      <c r="C20" s="22">
        <f>IF(C8='p191'!D17,1," ")</f>
        <v>1</v>
      </c>
      <c r="D20" s="22">
        <f>IF(D8='p191'!D16,1," ")</f>
        <v>1</v>
      </c>
      <c r="E20" s="22">
        <f>IF(E8='p191'!D5,1," ")</f>
        <v>1</v>
      </c>
    </row>
    <row r="21" ht="24" thickBot="1">
      <c r="E21" s="22">
        <f>IF(SUM(A14:E14)=E8,1," ")</f>
        <v>1</v>
      </c>
    </row>
  </sheetData>
  <sheetProtection/>
  <mergeCells count="3">
    <mergeCell ref="A1:F1"/>
    <mergeCell ref="A2:F2"/>
    <mergeCell ref="A9:F9"/>
  </mergeCells>
  <printOptions/>
  <pageMargins left="0.7874015748031497" right="0.7480314960629921" top="0.7480314960629921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مهندسي- دفتر فناو.ري اطلاعات و ارتباطات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7">
      <selection activeCell="D16" sqref="D16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5.25" customHeight="1" thickBot="1">
      <c r="B1" s="47" t="s">
        <v>76</v>
      </c>
      <c r="C1" s="48"/>
      <c r="D1" s="48" t="s">
        <v>45</v>
      </c>
      <c r="E1" s="49"/>
    </row>
    <row r="2" spans="2:5" ht="25.5" customHeight="1" thickTop="1">
      <c r="B2" s="9" t="s">
        <v>0</v>
      </c>
      <c r="C2" s="10" t="s">
        <v>1</v>
      </c>
      <c r="D2" s="10" t="s">
        <v>2</v>
      </c>
      <c r="E2" s="11" t="s">
        <v>3</v>
      </c>
    </row>
    <row r="3" spans="2:5" ht="24" customHeight="1">
      <c r="B3" s="4" t="s">
        <v>51</v>
      </c>
      <c r="C3" s="2" t="s">
        <v>4</v>
      </c>
      <c r="D3" s="53">
        <f>+'[4]mojtasesa140112'!$N$24</f>
        <v>95209</v>
      </c>
      <c r="E3" s="3" t="s">
        <v>5</v>
      </c>
    </row>
    <row r="4" spans="2:5" ht="24" customHeight="1">
      <c r="B4" s="1"/>
      <c r="C4" s="2" t="s">
        <v>6</v>
      </c>
      <c r="D4" s="53">
        <v>12</v>
      </c>
      <c r="E4" s="3" t="s">
        <v>7</v>
      </c>
    </row>
    <row r="5" spans="2:5" ht="24" customHeight="1">
      <c r="B5" s="12"/>
      <c r="C5" s="7" t="s">
        <v>8</v>
      </c>
      <c r="D5" s="30">
        <v>23728</v>
      </c>
      <c r="E5" s="8" t="s">
        <v>13</v>
      </c>
    </row>
    <row r="6" spans="2:5" ht="24" customHeight="1">
      <c r="B6" s="72" t="s">
        <v>77</v>
      </c>
      <c r="C6" s="73"/>
      <c r="D6" s="73"/>
      <c r="E6" s="74"/>
    </row>
    <row r="7" spans="2:5" ht="24" customHeight="1">
      <c r="B7" s="1"/>
      <c r="C7" s="2" t="s">
        <v>9</v>
      </c>
      <c r="D7" s="53">
        <v>728.6199999999999</v>
      </c>
      <c r="E7" s="3" t="s">
        <v>14</v>
      </c>
    </row>
    <row r="8" spans="2:5" ht="24" customHeight="1">
      <c r="B8" s="1"/>
      <c r="C8" s="2" t="s">
        <v>9</v>
      </c>
      <c r="D8" s="53">
        <v>406.3780000000001</v>
      </c>
      <c r="E8" s="3" t="s">
        <v>10</v>
      </c>
    </row>
    <row r="9" spans="2:5" ht="24" customHeight="1">
      <c r="B9" s="4" t="s">
        <v>78</v>
      </c>
      <c r="C9" s="2" t="s">
        <v>11</v>
      </c>
      <c r="D9" s="31">
        <v>726</v>
      </c>
      <c r="E9" s="3" t="s">
        <v>12</v>
      </c>
    </row>
    <row r="10" spans="2:5" ht="24" customHeight="1">
      <c r="B10" s="1"/>
      <c r="C10" s="2" t="s">
        <v>11</v>
      </c>
      <c r="D10" s="31">
        <v>1892</v>
      </c>
      <c r="E10" s="3" t="s">
        <v>59</v>
      </c>
    </row>
    <row r="11" spans="2:5" ht="24" customHeight="1">
      <c r="B11" s="1"/>
      <c r="C11" s="2" t="s">
        <v>16</v>
      </c>
      <c r="D11" s="31">
        <v>16167</v>
      </c>
      <c r="E11" s="52" t="s">
        <v>60</v>
      </c>
    </row>
    <row r="12" spans="2:5" ht="24" customHeight="1">
      <c r="B12" s="1"/>
      <c r="C12" s="2" t="s">
        <v>17</v>
      </c>
      <c r="D12" s="29">
        <v>65</v>
      </c>
      <c r="E12" s="3" t="s">
        <v>49</v>
      </c>
    </row>
    <row r="13" spans="2:5" ht="24" customHeight="1">
      <c r="B13" s="1"/>
      <c r="C13" s="2" t="s">
        <v>17</v>
      </c>
      <c r="D13" s="29">
        <v>65</v>
      </c>
      <c r="E13" s="3" t="s">
        <v>52</v>
      </c>
    </row>
    <row r="14" spans="2:5" ht="24" customHeight="1">
      <c r="B14" s="1"/>
      <c r="C14" s="2" t="s">
        <v>18</v>
      </c>
      <c r="D14" s="29">
        <v>66</v>
      </c>
      <c r="E14" s="3" t="s">
        <v>19</v>
      </c>
    </row>
    <row r="15" spans="2:5" ht="24" customHeight="1">
      <c r="B15" s="1"/>
      <c r="C15" s="2" t="s">
        <v>8</v>
      </c>
      <c r="D15" s="31">
        <v>1375</v>
      </c>
      <c r="E15" s="3" t="s">
        <v>57</v>
      </c>
    </row>
    <row r="16" spans="2:5" ht="24" customHeight="1">
      <c r="B16" s="1"/>
      <c r="C16" s="2" t="s">
        <v>20</v>
      </c>
      <c r="D16" s="30">
        <v>220680325</v>
      </c>
      <c r="E16" s="13" t="s">
        <v>21</v>
      </c>
    </row>
    <row r="17" spans="2:5" ht="24" customHeight="1">
      <c r="B17" s="1"/>
      <c r="C17" s="2" t="s">
        <v>22</v>
      </c>
      <c r="D17" s="30">
        <v>43317852343</v>
      </c>
      <c r="E17" s="13" t="s">
        <v>21</v>
      </c>
    </row>
    <row r="18" spans="2:5" ht="24" customHeight="1">
      <c r="B18" s="1"/>
      <c r="C18" s="2" t="s">
        <v>22</v>
      </c>
      <c r="D18" s="30">
        <v>38690547809</v>
      </c>
      <c r="E18" s="3" t="s">
        <v>23</v>
      </c>
    </row>
    <row r="19" spans="2:5" ht="24" customHeight="1">
      <c r="B19" s="1"/>
      <c r="C19" s="2" t="s">
        <v>24</v>
      </c>
      <c r="D19" s="32">
        <v>0.8931778866283578</v>
      </c>
      <c r="E19" s="3" t="s">
        <v>25</v>
      </c>
    </row>
    <row r="20" spans="2:5" ht="24" customHeight="1">
      <c r="B20" s="1"/>
      <c r="C20" s="2" t="s">
        <v>22</v>
      </c>
      <c r="D20" s="30">
        <v>13960402219</v>
      </c>
      <c r="E20" s="3" t="s">
        <v>26</v>
      </c>
    </row>
    <row r="21" spans="2:5" ht="24" customHeight="1" thickBot="1">
      <c r="B21" s="56" t="s">
        <v>79</v>
      </c>
      <c r="C21" s="5" t="s">
        <v>27</v>
      </c>
      <c r="D21" s="50">
        <v>5</v>
      </c>
      <c r="E21" s="6" t="s">
        <v>28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5433070866141736" bottom="0.7874015748031497" header="0.31496062992125984" footer="0.5118110236220472"/>
  <pageSetup horizontalDpi="300" verticalDpi="300" orientation="landscape" paperSize="9" r:id="rId2"/>
  <headerFooter alignWithMargins="0">
    <oddFooter>&amp;L&amp;F - &amp;A&amp;C&amp;"B Fantezy,Regular"&amp;11معاونت برنامه ريزي و مهندسي- دفتر فناو.ري اطلاعات و ارتباطات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7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20.28125" style="0" customWidth="1"/>
    <col min="6" max="6" width="20.140625" style="0" customWidth="1"/>
    <col min="7" max="7" width="12.7109375" style="0" bestFit="1" customWidth="1"/>
    <col min="9" max="9" width="12.7109375" style="0" bestFit="1" customWidth="1"/>
  </cols>
  <sheetData>
    <row r="1" spans="1:6" ht="23.25">
      <c r="A1" s="76" t="s">
        <v>46</v>
      </c>
      <c r="B1" s="76"/>
      <c r="C1" s="76"/>
      <c r="D1" s="76"/>
      <c r="E1" s="76"/>
      <c r="F1" s="76"/>
    </row>
    <row r="2" spans="1:6" ht="26.25" customHeight="1" thickBot="1">
      <c r="A2" s="75" t="str">
        <f>'p192'!B1</f>
        <v>تا پایان سال 92</v>
      </c>
      <c r="B2" s="75"/>
      <c r="C2" s="75"/>
      <c r="D2" s="75"/>
      <c r="E2" s="75"/>
      <c r="F2" s="75"/>
    </row>
    <row r="3" spans="1:6" ht="25.5" customHeight="1" thickTop="1">
      <c r="A3" s="15" t="s">
        <v>29</v>
      </c>
      <c r="B3" s="16" t="s">
        <v>30</v>
      </c>
      <c r="C3" s="16" t="s">
        <v>31</v>
      </c>
      <c r="D3" s="16" t="s">
        <v>31</v>
      </c>
      <c r="E3" s="16" t="s">
        <v>32</v>
      </c>
      <c r="F3" s="17" t="s">
        <v>33</v>
      </c>
    </row>
    <row r="4" spans="1:6" ht="25.5" customHeight="1">
      <c r="A4" s="18" t="s">
        <v>34</v>
      </c>
      <c r="B4" s="19" t="s">
        <v>35</v>
      </c>
      <c r="C4" s="19" t="s">
        <v>35</v>
      </c>
      <c r="D4" s="19" t="s">
        <v>36</v>
      </c>
      <c r="E4" s="19" t="s">
        <v>37</v>
      </c>
      <c r="F4" s="20"/>
    </row>
    <row r="5" spans="1:6" ht="25.5" customHeight="1">
      <c r="A5" s="33">
        <v>0.861902814380734</v>
      </c>
      <c r="B5" s="54">
        <v>15592114785</v>
      </c>
      <c r="C5" s="54">
        <v>18090339798</v>
      </c>
      <c r="D5" s="54">
        <v>87529983</v>
      </c>
      <c r="E5" s="54">
        <v>8228</v>
      </c>
      <c r="F5" s="35" t="s">
        <v>47</v>
      </c>
    </row>
    <row r="6" spans="1:6" ht="25.5" customHeight="1">
      <c r="A6" s="33">
        <v>0.9072838243461224</v>
      </c>
      <c r="B6" s="54">
        <v>19918807704</v>
      </c>
      <c r="C6" s="54">
        <v>21954329141</v>
      </c>
      <c r="D6" s="54">
        <v>113753143</v>
      </c>
      <c r="E6" s="54">
        <v>12338</v>
      </c>
      <c r="F6" s="35" t="s">
        <v>48</v>
      </c>
    </row>
    <row r="7" spans="1:6" ht="25.5" customHeight="1">
      <c r="A7" s="33">
        <v>0.9714167914069015</v>
      </c>
      <c r="B7" s="54">
        <v>3179625320</v>
      </c>
      <c r="C7" s="54">
        <v>3273183404</v>
      </c>
      <c r="D7" s="54">
        <v>19397199</v>
      </c>
      <c r="E7" s="54">
        <v>3162</v>
      </c>
      <c r="F7" s="37" t="s">
        <v>50</v>
      </c>
    </row>
    <row r="8" spans="1:9" ht="25.5" customHeight="1" thickBot="1">
      <c r="A8" s="38">
        <v>0.8931778866283578</v>
      </c>
      <c r="B8" s="39">
        <v>38690547809</v>
      </c>
      <c r="C8" s="39">
        <v>43317852343</v>
      </c>
      <c r="D8" s="39">
        <v>220680325</v>
      </c>
      <c r="E8" s="39">
        <v>23728</v>
      </c>
      <c r="F8" s="40" t="s">
        <v>38</v>
      </c>
      <c r="G8" s="21"/>
      <c r="I8" s="21"/>
    </row>
    <row r="9" spans="1:6" ht="52.5" customHeight="1" thickBot="1" thickTop="1">
      <c r="A9" s="77" t="s">
        <v>39</v>
      </c>
      <c r="B9" s="77"/>
      <c r="C9" s="77"/>
      <c r="D9" s="77"/>
      <c r="E9" s="77"/>
      <c r="F9" s="77"/>
    </row>
    <row r="10" spans="1:6" ht="25.5" customHeight="1" thickTop="1">
      <c r="A10" s="41" t="s">
        <v>40</v>
      </c>
      <c r="B10" s="42" t="s">
        <v>41</v>
      </c>
      <c r="C10" s="42" t="s">
        <v>42</v>
      </c>
      <c r="D10" s="42" t="s">
        <v>43</v>
      </c>
      <c r="E10" s="42" t="s">
        <v>44</v>
      </c>
      <c r="F10" s="43" t="s">
        <v>33</v>
      </c>
    </row>
    <row r="11" spans="1:6" ht="25.5" customHeight="1">
      <c r="A11" s="55">
        <v>601</v>
      </c>
      <c r="B11" s="54">
        <v>49</v>
      </c>
      <c r="C11" s="54">
        <v>275</v>
      </c>
      <c r="D11" s="54">
        <v>448</v>
      </c>
      <c r="E11" s="54">
        <v>6855</v>
      </c>
      <c r="F11" s="35" t="s">
        <v>47</v>
      </c>
    </row>
    <row r="12" spans="1:6" ht="25.5" customHeight="1">
      <c r="A12" s="55">
        <v>1360</v>
      </c>
      <c r="B12" s="54">
        <v>49</v>
      </c>
      <c r="C12" s="54">
        <v>318</v>
      </c>
      <c r="D12" s="54">
        <v>541</v>
      </c>
      <c r="E12" s="54">
        <v>10070</v>
      </c>
      <c r="F12" s="35" t="s">
        <v>48</v>
      </c>
    </row>
    <row r="13" spans="1:6" ht="25.5" customHeight="1">
      <c r="A13" s="55">
        <v>260</v>
      </c>
      <c r="B13" s="54">
        <v>9</v>
      </c>
      <c r="C13" s="54">
        <v>2</v>
      </c>
      <c r="D13" s="54">
        <v>152</v>
      </c>
      <c r="E13" s="54">
        <v>2739</v>
      </c>
      <c r="F13" s="37" t="s">
        <v>50</v>
      </c>
    </row>
    <row r="14" spans="1:6" ht="25.5" customHeight="1" thickBot="1">
      <c r="A14" s="46">
        <v>2221</v>
      </c>
      <c r="B14" s="39">
        <v>107</v>
      </c>
      <c r="C14" s="39">
        <v>595</v>
      </c>
      <c r="D14" s="39">
        <v>1141</v>
      </c>
      <c r="E14" s="39">
        <v>19664</v>
      </c>
      <c r="F14" s="40" t="s">
        <v>38</v>
      </c>
    </row>
    <row r="15" ht="13.5" thickTop="1"/>
    <row r="17" ht="31.5" customHeight="1"/>
    <row r="18" ht="77.25" customHeight="1"/>
    <row r="19" ht="13.5" thickBot="1"/>
    <row r="20" spans="2:5" ht="24" thickBot="1">
      <c r="B20" s="22">
        <f>IF(B8='p192'!D18,1," ")</f>
        <v>1</v>
      </c>
      <c r="C20" s="22">
        <f>IF(C8='p192'!D17,1," ")</f>
        <v>1</v>
      </c>
      <c r="D20" s="22">
        <f>IF(D8='p192'!D16,1," ")</f>
        <v>1</v>
      </c>
      <c r="E20" s="22">
        <f>IF(E8='p192'!D5,1," ")</f>
        <v>1</v>
      </c>
    </row>
    <row r="21" ht="24" thickBot="1">
      <c r="E21" s="22">
        <f>IF(SUM(A14:E14)=E8,1," ")</f>
        <v>1</v>
      </c>
    </row>
  </sheetData>
  <sheetProtection/>
  <mergeCells count="3">
    <mergeCell ref="A1:F1"/>
    <mergeCell ref="A2:F2"/>
    <mergeCell ref="A9:F9"/>
  </mergeCells>
  <printOptions/>
  <pageMargins left="0.7874015748031497" right="0.7480314960629921" top="0.7480314960629921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مهندسي- دفتر فناو.ري اطلاعات و ارتباطات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E1" sqref="B1:E22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5.25" customHeight="1" thickBot="1">
      <c r="B1" s="47" t="s">
        <v>81</v>
      </c>
      <c r="C1" s="48"/>
      <c r="D1" s="48" t="s">
        <v>45</v>
      </c>
      <c r="E1" s="49"/>
    </row>
    <row r="2" spans="2:5" ht="25.5" customHeight="1" thickTop="1">
      <c r="B2" s="9" t="s">
        <v>0</v>
      </c>
      <c r="C2" s="10" t="s">
        <v>1</v>
      </c>
      <c r="D2" s="10" t="s">
        <v>2</v>
      </c>
      <c r="E2" s="11" t="s">
        <v>3</v>
      </c>
    </row>
    <row r="3" spans="2:5" ht="24" customHeight="1">
      <c r="B3" s="4" t="s">
        <v>51</v>
      </c>
      <c r="C3" s="2" t="s">
        <v>4</v>
      </c>
      <c r="D3" s="53">
        <v>1729</v>
      </c>
      <c r="E3" s="3" t="s">
        <v>5</v>
      </c>
    </row>
    <row r="4" spans="2:5" ht="24" customHeight="1">
      <c r="B4" s="1"/>
      <c r="C4" s="2" t="s">
        <v>6</v>
      </c>
      <c r="D4" s="53">
        <v>11</v>
      </c>
      <c r="E4" s="3" t="s">
        <v>7</v>
      </c>
    </row>
    <row r="5" spans="2:5" ht="24" customHeight="1">
      <c r="B5" s="12"/>
      <c r="C5" s="7" t="s">
        <v>8</v>
      </c>
      <c r="D5" s="30">
        <v>24671</v>
      </c>
      <c r="E5" s="8" t="s">
        <v>13</v>
      </c>
    </row>
    <row r="6" spans="2:5" ht="24" customHeight="1">
      <c r="B6" s="72" t="s">
        <v>82</v>
      </c>
      <c r="C6" s="73"/>
      <c r="D6" s="73"/>
      <c r="E6" s="74"/>
    </row>
    <row r="7" spans="2:5" ht="24" customHeight="1">
      <c r="B7" s="1"/>
      <c r="C7" s="2" t="s">
        <v>9</v>
      </c>
      <c r="D7" s="53">
        <v>738.904</v>
      </c>
      <c r="E7" s="3" t="s">
        <v>14</v>
      </c>
    </row>
    <row r="8" spans="2:5" ht="24" customHeight="1">
      <c r="B8" s="1"/>
      <c r="C8" s="2" t="s">
        <v>9</v>
      </c>
      <c r="D8" s="53">
        <v>413.366</v>
      </c>
      <c r="E8" s="3" t="s">
        <v>10</v>
      </c>
    </row>
    <row r="9" spans="2:5" ht="24" customHeight="1">
      <c r="B9" s="4" t="s">
        <v>83</v>
      </c>
      <c r="C9" s="2" t="s">
        <v>11</v>
      </c>
      <c r="D9" s="31">
        <v>793</v>
      </c>
      <c r="E9" s="3" t="s">
        <v>12</v>
      </c>
    </row>
    <row r="10" spans="2:5" ht="24" customHeight="1">
      <c r="B10" s="1"/>
      <c r="C10" s="2" t="s">
        <v>11</v>
      </c>
      <c r="D10" s="31">
        <v>1892</v>
      </c>
      <c r="E10" s="3" t="s">
        <v>59</v>
      </c>
    </row>
    <row r="11" spans="2:5" ht="24" customHeight="1">
      <c r="B11" s="1"/>
      <c r="C11" s="2" t="s">
        <v>16</v>
      </c>
      <c r="D11" s="31">
        <v>19968</v>
      </c>
      <c r="E11" s="52" t="s">
        <v>60</v>
      </c>
    </row>
    <row r="12" spans="2:5" ht="24" customHeight="1">
      <c r="B12" s="1"/>
      <c r="C12" s="2" t="s">
        <v>17</v>
      </c>
      <c r="D12" s="29">
        <v>68</v>
      </c>
      <c r="E12" s="3" t="s">
        <v>49</v>
      </c>
    </row>
    <row r="13" spans="2:5" ht="24" customHeight="1">
      <c r="B13" s="1"/>
      <c r="C13" s="2" t="s">
        <v>17</v>
      </c>
      <c r="D13" s="29">
        <v>62</v>
      </c>
      <c r="E13" s="3" t="s">
        <v>52</v>
      </c>
    </row>
    <row r="14" spans="2:5" ht="24" customHeight="1">
      <c r="B14" s="1"/>
      <c r="C14" s="2" t="s">
        <v>18</v>
      </c>
      <c r="D14" s="29">
        <v>66</v>
      </c>
      <c r="E14" s="3" t="s">
        <v>19</v>
      </c>
    </row>
    <row r="15" spans="2:5" ht="24" customHeight="1">
      <c r="B15" s="1"/>
      <c r="C15" s="2" t="s">
        <v>8</v>
      </c>
      <c r="D15" s="31">
        <v>1536</v>
      </c>
      <c r="E15" s="3" t="s">
        <v>57</v>
      </c>
    </row>
    <row r="16" spans="2:5" ht="24" customHeight="1">
      <c r="B16" s="1"/>
      <c r="C16" s="2" t="s">
        <v>20</v>
      </c>
      <c r="D16" s="30">
        <v>245331290</v>
      </c>
      <c r="E16" s="13" t="s">
        <v>21</v>
      </c>
    </row>
    <row r="17" spans="2:5" ht="24" customHeight="1">
      <c r="B17" s="1"/>
      <c r="C17" s="2" t="s">
        <v>22</v>
      </c>
      <c r="D17" s="30">
        <v>64586180892</v>
      </c>
      <c r="E17" s="13" t="s">
        <v>21</v>
      </c>
    </row>
    <row r="18" spans="2:5" ht="24" customHeight="1">
      <c r="B18" s="1"/>
      <c r="C18" s="2" t="s">
        <v>22</v>
      </c>
      <c r="D18" s="30">
        <v>57621247000</v>
      </c>
      <c r="E18" s="3" t="s">
        <v>23</v>
      </c>
    </row>
    <row r="19" spans="2:5" ht="24" customHeight="1">
      <c r="B19" s="1"/>
      <c r="C19" s="2" t="s">
        <v>24</v>
      </c>
      <c r="D19" s="32">
        <v>0.8921606170885588</v>
      </c>
      <c r="E19" s="3" t="s">
        <v>25</v>
      </c>
    </row>
    <row r="20" spans="2:5" ht="24" customHeight="1">
      <c r="B20" s="1"/>
      <c r="C20" s="2" t="s">
        <v>22</v>
      </c>
      <c r="D20" s="30">
        <v>20925336111</v>
      </c>
      <c r="E20" s="3" t="s">
        <v>26</v>
      </c>
    </row>
    <row r="21" spans="2:5" ht="24" customHeight="1" thickBot="1">
      <c r="B21" s="56" t="s">
        <v>80</v>
      </c>
      <c r="C21" s="5" t="s">
        <v>27</v>
      </c>
      <c r="D21" s="50">
        <v>5</v>
      </c>
      <c r="E21" s="6" t="s">
        <v>28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5433070866141736" bottom="0.7874015748031497" header="0.31496062992125984" footer="0.5118110236220472"/>
  <pageSetup horizontalDpi="300" verticalDpi="300" orientation="landscape" paperSize="9" r:id="rId2"/>
  <headerFooter alignWithMargins="0">
    <oddFooter>&amp;L&amp;F - &amp;A&amp;C&amp;"B Fantezy,Regular"&amp;11معاونت برنامه ريزي و مهندسي- دفتر فناو.ري اطلاعات و ارتباطات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F22"/>
    </sheetView>
  </sheetViews>
  <sheetFormatPr defaultColWidth="9.140625" defaultRowHeight="12.75"/>
  <cols>
    <col min="1" max="1" width="17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20.28125" style="0" customWidth="1"/>
    <col min="6" max="6" width="20.140625" style="0" customWidth="1"/>
    <col min="7" max="7" width="12.7109375" style="0" bestFit="1" customWidth="1"/>
    <col min="9" max="9" width="12.7109375" style="0" bestFit="1" customWidth="1"/>
  </cols>
  <sheetData>
    <row r="1" spans="1:6" ht="23.25">
      <c r="A1" s="76" t="s">
        <v>46</v>
      </c>
      <c r="B1" s="76"/>
      <c r="C1" s="76"/>
      <c r="D1" s="76"/>
      <c r="E1" s="76"/>
      <c r="F1" s="76"/>
    </row>
    <row r="2" spans="1:6" ht="26.25" customHeight="1" thickBot="1">
      <c r="A2" s="75" t="s">
        <v>81</v>
      </c>
      <c r="B2" s="75"/>
      <c r="C2" s="75"/>
      <c r="D2" s="75"/>
      <c r="E2" s="75"/>
      <c r="F2" s="75"/>
    </row>
    <row r="3" spans="1:6" ht="25.5" customHeight="1" thickTop="1">
      <c r="A3" s="15" t="s">
        <v>29</v>
      </c>
      <c r="B3" s="16" t="s">
        <v>30</v>
      </c>
      <c r="C3" s="16" t="s">
        <v>31</v>
      </c>
      <c r="D3" s="16" t="s">
        <v>31</v>
      </c>
      <c r="E3" s="16" t="s">
        <v>32</v>
      </c>
      <c r="F3" s="17" t="s">
        <v>33</v>
      </c>
    </row>
    <row r="4" spans="1:6" ht="25.5" customHeight="1">
      <c r="A4" s="18" t="s">
        <v>34</v>
      </c>
      <c r="B4" s="19" t="s">
        <v>35</v>
      </c>
      <c r="C4" s="19" t="s">
        <v>35</v>
      </c>
      <c r="D4" s="19" t="s">
        <v>36</v>
      </c>
      <c r="E4" s="19" t="s">
        <v>37</v>
      </c>
      <c r="F4" s="20"/>
    </row>
    <row r="5" spans="1:6" ht="25.5" customHeight="1">
      <c r="A5" s="33">
        <v>0.891300864586671</v>
      </c>
      <c r="B5" s="54">
        <v>23646080000</v>
      </c>
      <c r="C5" s="54">
        <v>26529851972</v>
      </c>
      <c r="D5" s="54">
        <v>93538573</v>
      </c>
      <c r="E5" s="54">
        <v>6817</v>
      </c>
      <c r="F5" s="35" t="s">
        <v>47</v>
      </c>
    </row>
    <row r="6" spans="1:6" ht="25.5" customHeight="1">
      <c r="A6" s="33">
        <v>0.8893619838851574</v>
      </c>
      <c r="B6" s="54">
        <v>28735495000</v>
      </c>
      <c r="C6" s="54">
        <v>32310235338</v>
      </c>
      <c r="D6" s="54">
        <v>127925326</v>
      </c>
      <c r="E6" s="54">
        <v>12889</v>
      </c>
      <c r="F6" s="35" t="s">
        <v>48</v>
      </c>
    </row>
    <row r="7" spans="1:6" ht="25.5" customHeight="1">
      <c r="A7" s="33">
        <v>0.9118668057223437</v>
      </c>
      <c r="B7" s="54">
        <v>5239672000</v>
      </c>
      <c r="C7" s="54">
        <v>5746093582</v>
      </c>
      <c r="D7" s="54">
        <v>23867391</v>
      </c>
      <c r="E7" s="54">
        <v>4965</v>
      </c>
      <c r="F7" s="37" t="s">
        <v>50</v>
      </c>
    </row>
    <row r="8" spans="1:9" ht="25.5" customHeight="1" thickBot="1">
      <c r="A8" s="38">
        <v>0.8921606170885588</v>
      </c>
      <c r="B8" s="39">
        <v>57621247000</v>
      </c>
      <c r="C8" s="39">
        <v>64586180892</v>
      </c>
      <c r="D8" s="39">
        <v>245331290</v>
      </c>
      <c r="E8" s="39">
        <v>24671</v>
      </c>
      <c r="F8" s="40" t="s">
        <v>38</v>
      </c>
      <c r="G8" s="21"/>
      <c r="I8" s="21"/>
    </row>
    <row r="9" spans="1:6" ht="52.5" customHeight="1" thickBot="1" thickTop="1">
      <c r="A9" s="77" t="s">
        <v>39</v>
      </c>
      <c r="B9" s="77"/>
      <c r="C9" s="77"/>
      <c r="D9" s="77"/>
      <c r="E9" s="77"/>
      <c r="F9" s="77"/>
    </row>
    <row r="10" spans="1:6" ht="25.5" customHeight="1" thickTop="1">
      <c r="A10" s="41" t="s">
        <v>40</v>
      </c>
      <c r="B10" s="42" t="s">
        <v>41</v>
      </c>
      <c r="C10" s="42" t="s">
        <v>42</v>
      </c>
      <c r="D10" s="42" t="s">
        <v>43</v>
      </c>
      <c r="E10" s="42" t="s">
        <v>44</v>
      </c>
      <c r="F10" s="43" t="s">
        <v>33</v>
      </c>
    </row>
    <row r="11" spans="1:6" ht="25.5" customHeight="1">
      <c r="A11" s="55">
        <v>515</v>
      </c>
      <c r="B11" s="54">
        <v>50</v>
      </c>
      <c r="C11" s="54">
        <v>290</v>
      </c>
      <c r="D11" s="54">
        <v>407</v>
      </c>
      <c r="E11" s="54">
        <v>5555</v>
      </c>
      <c r="F11" s="35" t="s">
        <v>47</v>
      </c>
    </row>
    <row r="12" spans="1:6" ht="25.5" customHeight="1">
      <c r="A12" s="55">
        <v>1450</v>
      </c>
      <c r="B12" s="54">
        <v>55</v>
      </c>
      <c r="C12" s="54">
        <v>327</v>
      </c>
      <c r="D12" s="54">
        <v>573</v>
      </c>
      <c r="E12" s="54">
        <v>10484</v>
      </c>
      <c r="F12" s="35" t="s">
        <v>48</v>
      </c>
    </row>
    <row r="13" spans="1:6" ht="25.5" customHeight="1">
      <c r="A13" s="55">
        <v>383</v>
      </c>
      <c r="B13" s="54">
        <v>15</v>
      </c>
      <c r="C13" s="54">
        <v>4</v>
      </c>
      <c r="D13" s="54">
        <v>212</v>
      </c>
      <c r="E13" s="54">
        <v>4351</v>
      </c>
      <c r="F13" s="37" t="s">
        <v>50</v>
      </c>
    </row>
    <row r="14" spans="1:6" ht="25.5" customHeight="1" thickBot="1">
      <c r="A14" s="46">
        <v>2348</v>
      </c>
      <c r="B14" s="39">
        <v>120</v>
      </c>
      <c r="C14" s="39">
        <v>621</v>
      </c>
      <c r="D14" s="39">
        <v>1192</v>
      </c>
      <c r="E14" s="39">
        <v>20390</v>
      </c>
      <c r="F14" s="40" t="s">
        <v>38</v>
      </c>
    </row>
    <row r="15" ht="13.5" thickTop="1"/>
    <row r="17" ht="31.5" customHeight="1"/>
    <row r="18" ht="77.25" customHeight="1"/>
    <row r="19" ht="13.5" thickBot="1"/>
    <row r="20" spans="2:5" ht="24" thickBot="1">
      <c r="B20" s="22">
        <v>1</v>
      </c>
      <c r="C20" s="22">
        <v>1</v>
      </c>
      <c r="D20" s="22">
        <v>1</v>
      </c>
      <c r="E20" s="22">
        <v>1</v>
      </c>
    </row>
    <row r="21" ht="24" thickBot="1">
      <c r="E21" s="22">
        <v>1</v>
      </c>
    </row>
  </sheetData>
  <sheetProtection/>
  <mergeCells count="3">
    <mergeCell ref="A1:F1"/>
    <mergeCell ref="A2:F2"/>
    <mergeCell ref="A9:F9"/>
  </mergeCells>
  <printOptions/>
  <pageMargins left="0.7874015748031497" right="0.7480314960629921" top="0.7480314960629921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مهندسي- دفتر فناو.ري اطلاعات و ارتباطات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5.25" customHeight="1" thickBot="1">
      <c r="B1" s="47" t="s">
        <v>86</v>
      </c>
      <c r="C1" s="48"/>
      <c r="D1" s="48" t="s">
        <v>45</v>
      </c>
      <c r="E1" s="49"/>
    </row>
    <row r="2" spans="2:5" ht="25.5" customHeight="1" thickTop="1">
      <c r="B2" s="9" t="s">
        <v>0</v>
      </c>
      <c r="C2" s="10" t="s">
        <v>1</v>
      </c>
      <c r="D2" s="10" t="s">
        <v>2</v>
      </c>
      <c r="E2" s="11" t="s">
        <v>3</v>
      </c>
    </row>
    <row r="3" spans="2:5" ht="24" customHeight="1">
      <c r="B3" s="4" t="s">
        <v>85</v>
      </c>
      <c r="C3" s="2" t="s">
        <v>4</v>
      </c>
      <c r="D3" s="53">
        <v>1729</v>
      </c>
      <c r="E3" s="3" t="s">
        <v>5</v>
      </c>
    </row>
    <row r="4" spans="2:5" ht="24" customHeight="1">
      <c r="B4" s="1"/>
      <c r="C4" s="2" t="s">
        <v>6</v>
      </c>
      <c r="D4" s="53">
        <v>12</v>
      </c>
      <c r="E4" s="3" t="s">
        <v>7</v>
      </c>
    </row>
    <row r="5" spans="2:5" ht="24" customHeight="1">
      <c r="B5" s="12"/>
      <c r="C5" s="7" t="s">
        <v>8</v>
      </c>
      <c r="D5" s="30">
        <v>25547</v>
      </c>
      <c r="E5" s="8" t="s">
        <v>13</v>
      </c>
    </row>
    <row r="6" spans="2:5" ht="24" customHeight="1">
      <c r="B6" s="72" t="s">
        <v>88</v>
      </c>
      <c r="C6" s="73"/>
      <c r="D6" s="73"/>
      <c r="E6" s="74"/>
    </row>
    <row r="7" spans="2:5" ht="24" customHeight="1">
      <c r="B7" s="1"/>
      <c r="C7" s="2" t="s">
        <v>9</v>
      </c>
      <c r="D7" s="53">
        <v>768.725</v>
      </c>
      <c r="E7" s="3" t="s">
        <v>14</v>
      </c>
    </row>
    <row r="8" spans="2:5" ht="24" customHeight="1">
      <c r="B8" s="1"/>
      <c r="C8" s="2" t="s">
        <v>9</v>
      </c>
      <c r="D8" s="53">
        <v>427.14699999999993</v>
      </c>
      <c r="E8" s="3" t="s">
        <v>10</v>
      </c>
    </row>
    <row r="9" spans="2:5" ht="24" customHeight="1">
      <c r="B9" s="4" t="s">
        <v>87</v>
      </c>
      <c r="C9" s="2" t="s">
        <v>11</v>
      </c>
      <c r="D9" s="31">
        <v>879</v>
      </c>
      <c r="E9" s="3" t="s">
        <v>12</v>
      </c>
    </row>
    <row r="10" spans="2:5" ht="24" customHeight="1">
      <c r="B10" s="1"/>
      <c r="C10" s="2" t="s">
        <v>11</v>
      </c>
      <c r="D10" s="31">
        <v>1892</v>
      </c>
      <c r="E10" s="3" t="s">
        <v>59</v>
      </c>
    </row>
    <row r="11" spans="2:5" ht="24" customHeight="1">
      <c r="B11" s="1"/>
      <c r="C11" s="2" t="s">
        <v>16</v>
      </c>
      <c r="D11" s="31">
        <v>13821</v>
      </c>
      <c r="E11" s="52" t="s">
        <v>60</v>
      </c>
    </row>
    <row r="12" spans="2:5" ht="24" customHeight="1">
      <c r="B12" s="1"/>
      <c r="C12" s="2" t="s">
        <v>17</v>
      </c>
      <c r="D12" s="29">
        <v>49</v>
      </c>
      <c r="E12" s="3" t="s">
        <v>49</v>
      </c>
    </row>
    <row r="13" spans="2:5" ht="24" customHeight="1">
      <c r="B13" s="1"/>
      <c r="C13" s="2" t="s">
        <v>17</v>
      </c>
      <c r="D13" s="29">
        <v>47</v>
      </c>
      <c r="E13" s="3" t="s">
        <v>52</v>
      </c>
    </row>
    <row r="14" spans="2:5" ht="24" customHeight="1">
      <c r="B14" s="1"/>
      <c r="C14" s="2" t="s">
        <v>18</v>
      </c>
      <c r="D14" s="29">
        <v>67</v>
      </c>
      <c r="E14" s="3" t="s">
        <v>19</v>
      </c>
    </row>
    <row r="15" spans="2:5" ht="24" customHeight="1">
      <c r="B15" s="1"/>
      <c r="C15" s="2" t="s">
        <v>8</v>
      </c>
      <c r="D15" s="31">
        <v>2048</v>
      </c>
      <c r="E15" s="3" t="s">
        <v>57</v>
      </c>
    </row>
    <row r="16" spans="2:5" ht="24" customHeight="1">
      <c r="B16" s="1"/>
      <c r="C16" s="2" t="s">
        <v>20</v>
      </c>
      <c r="D16" s="30">
        <v>273824626</v>
      </c>
      <c r="E16" s="13" t="s">
        <v>21</v>
      </c>
    </row>
    <row r="17" spans="2:5" ht="24" customHeight="1">
      <c r="B17" s="1"/>
      <c r="C17" s="2" t="s">
        <v>22</v>
      </c>
      <c r="D17" s="30">
        <v>89552823130</v>
      </c>
      <c r="E17" s="13" t="s">
        <v>21</v>
      </c>
    </row>
    <row r="18" spans="2:5" ht="24" customHeight="1">
      <c r="B18" s="1"/>
      <c r="C18" s="2" t="s">
        <v>22</v>
      </c>
      <c r="D18" s="30">
        <v>83938914771</v>
      </c>
      <c r="E18" s="3" t="s">
        <v>23</v>
      </c>
    </row>
    <row r="19" spans="2:5" ht="24" customHeight="1">
      <c r="B19" s="1"/>
      <c r="C19" s="2" t="s">
        <v>24</v>
      </c>
      <c r="D19" s="32">
        <v>0.9373117656955322</v>
      </c>
      <c r="E19" s="3" t="s">
        <v>25</v>
      </c>
    </row>
    <row r="20" spans="2:5" ht="24" customHeight="1">
      <c r="B20" s="1"/>
      <c r="C20" s="2" t="s">
        <v>22</v>
      </c>
      <c r="D20" s="30">
        <v>26539244470</v>
      </c>
      <c r="E20" s="3" t="s">
        <v>26</v>
      </c>
    </row>
    <row r="21" spans="2:5" ht="24" customHeight="1" thickBot="1">
      <c r="B21" s="56" t="s">
        <v>80</v>
      </c>
      <c r="C21" s="5" t="s">
        <v>27</v>
      </c>
      <c r="D21" s="50">
        <v>5</v>
      </c>
      <c r="E21" s="6" t="s">
        <v>28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5433070866141736" bottom="0.7874015748031497" header="0.31496062992125984" footer="0.5118110236220472"/>
  <pageSetup horizontalDpi="300" verticalDpi="300" orientation="landscape" paperSize="9" r:id="rId2"/>
  <headerFooter alignWithMargins="0">
    <oddFooter>&amp;L&amp;F - &amp;A&amp;C&amp;"B Fantezy,Regular"&amp;11معاونت برنامه ريزي و مهندسي- دفتر فناو.ري اطلاعات و ارتباطات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7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20.28125" style="0" customWidth="1"/>
    <col min="6" max="6" width="20.140625" style="0" customWidth="1"/>
    <col min="7" max="7" width="12.7109375" style="0" bestFit="1" customWidth="1"/>
    <col min="9" max="9" width="12.7109375" style="0" bestFit="1" customWidth="1"/>
  </cols>
  <sheetData>
    <row r="1" spans="1:6" ht="23.25">
      <c r="A1" s="76" t="s">
        <v>46</v>
      </c>
      <c r="B1" s="76"/>
      <c r="C1" s="76"/>
      <c r="D1" s="76"/>
      <c r="E1" s="76"/>
      <c r="F1" s="76"/>
    </row>
    <row r="2" spans="1:6" ht="26.25" customHeight="1" thickBot="1">
      <c r="A2" s="75" t="str">
        <f>'p194'!B1</f>
        <v>تا پایان سال1394</v>
      </c>
      <c r="B2" s="75"/>
      <c r="C2" s="75"/>
      <c r="D2" s="75"/>
      <c r="E2" s="75"/>
      <c r="F2" s="75"/>
    </row>
    <row r="3" spans="1:6" ht="25.5" customHeight="1" thickTop="1">
      <c r="A3" s="15" t="s">
        <v>29</v>
      </c>
      <c r="B3" s="16" t="s">
        <v>30</v>
      </c>
      <c r="C3" s="16" t="s">
        <v>31</v>
      </c>
      <c r="D3" s="16" t="s">
        <v>31</v>
      </c>
      <c r="E3" s="16" t="s">
        <v>32</v>
      </c>
      <c r="F3" s="17" t="s">
        <v>33</v>
      </c>
    </row>
    <row r="4" spans="1:6" ht="25.5" customHeight="1">
      <c r="A4" s="18" t="s">
        <v>34</v>
      </c>
      <c r="B4" s="19" t="s">
        <v>35</v>
      </c>
      <c r="C4" s="19" t="s">
        <v>35</v>
      </c>
      <c r="D4" s="19" t="s">
        <v>36</v>
      </c>
      <c r="E4" s="19" t="s">
        <v>37</v>
      </c>
      <c r="F4" s="20"/>
    </row>
    <row r="5" spans="1:6" ht="25.5" customHeight="1">
      <c r="A5" s="33">
        <v>1.035902032989332</v>
      </c>
      <c r="B5" s="54">
        <v>32317724684</v>
      </c>
      <c r="C5" s="54">
        <v>31197665083</v>
      </c>
      <c r="D5" s="54">
        <v>87569717</v>
      </c>
      <c r="E5" s="54">
        <v>7091</v>
      </c>
      <c r="F5" s="35" t="s">
        <v>47</v>
      </c>
    </row>
    <row r="6" spans="1:6" ht="25.5" customHeight="1">
      <c r="A6" s="33">
        <v>0.8570200735411605</v>
      </c>
      <c r="B6" s="54">
        <v>30919134991</v>
      </c>
      <c r="C6" s="54">
        <v>36077492168</v>
      </c>
      <c r="D6" s="54">
        <v>116406437</v>
      </c>
      <c r="E6" s="54">
        <v>9176</v>
      </c>
      <c r="F6" s="35" t="s">
        <v>48</v>
      </c>
    </row>
    <row r="7" spans="1:6" ht="25.5" customHeight="1">
      <c r="A7" s="33">
        <v>0.9435925113783276</v>
      </c>
      <c r="B7" s="54">
        <v>12660952096</v>
      </c>
      <c r="C7" s="54">
        <v>13417817483</v>
      </c>
      <c r="D7" s="54">
        <v>44179671</v>
      </c>
      <c r="E7" s="54">
        <v>5059</v>
      </c>
      <c r="F7" s="37" t="s">
        <v>50</v>
      </c>
    </row>
    <row r="8" spans="1:6" ht="25.5" customHeight="1">
      <c r="A8" s="33">
        <v>0.9075892318462646</v>
      </c>
      <c r="B8" s="54">
        <v>8041103000</v>
      </c>
      <c r="C8" s="54">
        <v>8859848396</v>
      </c>
      <c r="D8" s="54">
        <v>25668801</v>
      </c>
      <c r="E8" s="54">
        <v>4221</v>
      </c>
      <c r="F8" s="37" t="s">
        <v>84</v>
      </c>
    </row>
    <row r="9" spans="1:9" ht="25.5" customHeight="1" thickBot="1">
      <c r="A9" s="38">
        <f>B9/C9</f>
        <v>0.9373117656955322</v>
      </c>
      <c r="B9" s="39">
        <f>SUM(B5:B8)</f>
        <v>83938914771</v>
      </c>
      <c r="C9" s="39">
        <f>SUM(C5:C8)</f>
        <v>89552823130</v>
      </c>
      <c r="D9" s="39">
        <f>SUM(D5:D8)</f>
        <v>273824626</v>
      </c>
      <c r="E9" s="39">
        <f>SUM(E5:E8)</f>
        <v>25547</v>
      </c>
      <c r="F9" s="40" t="s">
        <v>38</v>
      </c>
      <c r="G9" s="21"/>
      <c r="I9" s="21"/>
    </row>
    <row r="10" spans="1:6" ht="52.5" customHeight="1" thickBot="1" thickTop="1">
      <c r="A10" s="77" t="s">
        <v>39</v>
      </c>
      <c r="B10" s="77"/>
      <c r="C10" s="77"/>
      <c r="D10" s="77"/>
      <c r="E10" s="77"/>
      <c r="F10" s="77"/>
    </row>
    <row r="11" spans="1:6" ht="25.5" customHeight="1" thickTop="1">
      <c r="A11" s="41" t="s">
        <v>40</v>
      </c>
      <c r="B11" s="42" t="s">
        <v>41</v>
      </c>
      <c r="C11" s="42" t="s">
        <v>42</v>
      </c>
      <c r="D11" s="42" t="s">
        <v>43</v>
      </c>
      <c r="E11" s="42" t="s">
        <v>44</v>
      </c>
      <c r="F11" s="43" t="s">
        <v>33</v>
      </c>
    </row>
    <row r="12" spans="1:6" ht="25.5" customHeight="1">
      <c r="A12" s="55">
        <v>543</v>
      </c>
      <c r="B12" s="54">
        <v>55</v>
      </c>
      <c r="C12" s="54">
        <v>332</v>
      </c>
      <c r="D12" s="54">
        <v>387</v>
      </c>
      <c r="E12" s="54">
        <v>5774</v>
      </c>
      <c r="F12" s="35" t="s">
        <v>47</v>
      </c>
    </row>
    <row r="13" spans="1:6" ht="25.5" customHeight="1">
      <c r="A13" s="55">
        <v>1288</v>
      </c>
      <c r="B13" s="54">
        <v>56</v>
      </c>
      <c r="C13" s="54">
        <v>373</v>
      </c>
      <c r="D13" s="54">
        <v>371</v>
      </c>
      <c r="E13" s="54">
        <v>7088</v>
      </c>
      <c r="F13" s="35" t="s">
        <v>48</v>
      </c>
    </row>
    <row r="14" spans="1:6" ht="25.5" customHeight="1">
      <c r="A14" s="55">
        <v>400</v>
      </c>
      <c r="B14" s="54">
        <v>13</v>
      </c>
      <c r="C14" s="54">
        <v>5</v>
      </c>
      <c r="D14" s="54">
        <v>208</v>
      </c>
      <c r="E14" s="54">
        <v>4433</v>
      </c>
      <c r="F14" s="37" t="s">
        <v>50</v>
      </c>
    </row>
    <row r="15" spans="1:6" ht="25.5" customHeight="1">
      <c r="A15" s="55">
        <v>232</v>
      </c>
      <c r="B15" s="54">
        <v>1</v>
      </c>
      <c r="C15" s="54">
        <v>0</v>
      </c>
      <c r="D15" s="54">
        <v>193</v>
      </c>
      <c r="E15" s="54">
        <v>3795</v>
      </c>
      <c r="F15" s="37" t="s">
        <v>84</v>
      </c>
    </row>
    <row r="16" spans="1:6" ht="25.5" customHeight="1" thickBot="1">
      <c r="A16" s="39">
        <f>SUM(A12:A15)</f>
        <v>2463</v>
      </c>
      <c r="B16" s="39">
        <f>SUM(B12:B15)</f>
        <v>125</v>
      </c>
      <c r="C16" s="39">
        <f>SUM(C12:C15)</f>
        <v>710</v>
      </c>
      <c r="D16" s="39">
        <f>SUM(D12:D15)</f>
        <v>1159</v>
      </c>
      <c r="E16" s="39">
        <f>SUM(E12:E15)</f>
        <v>21090</v>
      </c>
      <c r="F16" s="40" t="s">
        <v>38</v>
      </c>
    </row>
    <row r="17" ht="13.5" thickTop="1"/>
    <row r="19" ht="31.5" customHeight="1"/>
    <row r="20" ht="77.25" customHeight="1"/>
    <row r="21" ht="13.5" thickBot="1"/>
    <row r="22" spans="2:5" ht="24" thickBot="1">
      <c r="B22" s="22">
        <f>IF(B9='p194'!D18,1," ")</f>
        <v>1</v>
      </c>
      <c r="C22" s="22">
        <f>IF(C9='p194'!D17,1," ")</f>
        <v>1</v>
      </c>
      <c r="D22" s="22">
        <f>IF(D9='p194'!D16,1," ")</f>
        <v>1</v>
      </c>
      <c r="E22" s="22">
        <f>IF(E9='p194'!D5,1," ")</f>
        <v>1</v>
      </c>
    </row>
    <row r="23" ht="24" thickBot="1">
      <c r="E23" s="22">
        <f>IF(SUM(A16:E16)=E9,1," ")</f>
        <v>1</v>
      </c>
    </row>
  </sheetData>
  <sheetProtection/>
  <mergeCells count="3">
    <mergeCell ref="A1:F1"/>
    <mergeCell ref="A2:F2"/>
    <mergeCell ref="A10:F10"/>
  </mergeCells>
  <printOptions/>
  <pageMargins left="0.7874015748031497" right="0.7480314960629921" top="0.7480314960629921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مهندسي- دفتر فناو.ري اطلاعات و ارتباطات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5.25" customHeight="1" thickBot="1">
      <c r="B1" s="47" t="s">
        <v>89</v>
      </c>
      <c r="C1" s="48"/>
      <c r="D1" s="48" t="s">
        <v>45</v>
      </c>
      <c r="E1" s="49"/>
    </row>
    <row r="2" spans="2:5" ht="25.5" customHeight="1" thickTop="1">
      <c r="B2" s="9" t="s">
        <v>0</v>
      </c>
      <c r="C2" s="10" t="s">
        <v>1</v>
      </c>
      <c r="D2" s="10" t="s">
        <v>2</v>
      </c>
      <c r="E2" s="11" t="s">
        <v>3</v>
      </c>
    </row>
    <row r="3" spans="2:5" ht="24" customHeight="1">
      <c r="B3" s="4" t="s">
        <v>85</v>
      </c>
      <c r="C3" s="2" t="s">
        <v>4</v>
      </c>
      <c r="D3" s="53">
        <v>1729</v>
      </c>
      <c r="E3" s="3" t="s">
        <v>5</v>
      </c>
    </row>
    <row r="4" spans="2:5" ht="24" customHeight="1">
      <c r="B4" s="1"/>
      <c r="C4" s="2" t="s">
        <v>6</v>
      </c>
      <c r="D4" s="53">
        <v>12</v>
      </c>
      <c r="E4" s="3" t="s">
        <v>7</v>
      </c>
    </row>
    <row r="5" spans="2:5" ht="24" customHeight="1">
      <c r="B5" s="12"/>
      <c r="C5" s="7" t="s">
        <v>8</v>
      </c>
      <c r="D5" s="30">
        <v>26446</v>
      </c>
      <c r="E5" s="8" t="s">
        <v>13</v>
      </c>
    </row>
    <row r="6" spans="2:5" ht="24" customHeight="1">
      <c r="B6" s="72" t="s">
        <v>91</v>
      </c>
      <c r="C6" s="73"/>
      <c r="D6" s="73"/>
      <c r="E6" s="74"/>
    </row>
    <row r="7" spans="2:5" ht="24" customHeight="1">
      <c r="B7" s="1"/>
      <c r="C7" s="2" t="s">
        <v>9</v>
      </c>
      <c r="D7" s="53">
        <v>791.282</v>
      </c>
      <c r="E7" s="3" t="s">
        <v>14</v>
      </c>
    </row>
    <row r="8" spans="2:5" ht="24" customHeight="1">
      <c r="B8" s="1"/>
      <c r="C8" s="2" t="s">
        <v>9</v>
      </c>
      <c r="D8" s="53">
        <v>436.4869999999999</v>
      </c>
      <c r="E8" s="3" t="s">
        <v>10</v>
      </c>
    </row>
    <row r="9" spans="2:5" ht="24" customHeight="1">
      <c r="B9" s="4" t="s">
        <v>92</v>
      </c>
      <c r="C9" s="2" t="s">
        <v>11</v>
      </c>
      <c r="D9" s="31">
        <v>937</v>
      </c>
      <c r="E9" s="3" t="s">
        <v>12</v>
      </c>
    </row>
    <row r="10" spans="2:5" ht="24" customHeight="1">
      <c r="B10" s="1"/>
      <c r="C10" s="2" t="s">
        <v>11</v>
      </c>
      <c r="D10" s="31">
        <v>1892</v>
      </c>
      <c r="E10" s="3" t="s">
        <v>59</v>
      </c>
    </row>
    <row r="11" spans="2:5" ht="24" customHeight="1">
      <c r="B11" s="1"/>
      <c r="C11" s="2" t="s">
        <v>16</v>
      </c>
      <c r="D11" s="31">
        <v>14845</v>
      </c>
      <c r="E11" s="52" t="s">
        <v>60</v>
      </c>
    </row>
    <row r="12" spans="2:5" ht="24" customHeight="1">
      <c r="B12" s="1"/>
      <c r="C12" s="2" t="s">
        <v>17</v>
      </c>
      <c r="D12" s="29">
        <v>78</v>
      </c>
      <c r="E12" s="3" t="s">
        <v>49</v>
      </c>
    </row>
    <row r="13" spans="2:5" ht="24" customHeight="1">
      <c r="B13" s="1"/>
      <c r="C13" s="2" t="s">
        <v>17</v>
      </c>
      <c r="D13" s="29">
        <v>76</v>
      </c>
      <c r="E13" s="3" t="s">
        <v>52</v>
      </c>
    </row>
    <row r="14" spans="2:5" ht="24" customHeight="1">
      <c r="B14" s="1"/>
      <c r="C14" s="2" t="s">
        <v>18</v>
      </c>
      <c r="D14" s="29">
        <v>68</v>
      </c>
      <c r="E14" s="3" t="s">
        <v>19</v>
      </c>
    </row>
    <row r="15" spans="2:5" ht="24" customHeight="1">
      <c r="B15" s="1"/>
      <c r="C15" s="2" t="s">
        <v>8</v>
      </c>
      <c r="D15" s="31">
        <v>2096</v>
      </c>
      <c r="E15" s="3" t="s">
        <v>57</v>
      </c>
    </row>
    <row r="16" spans="2:5" ht="24" customHeight="1">
      <c r="B16" s="1"/>
      <c r="C16" s="2" t="s">
        <v>20</v>
      </c>
      <c r="D16" s="30">
        <v>283265471</v>
      </c>
      <c r="E16" s="13" t="s">
        <v>21</v>
      </c>
    </row>
    <row r="17" spans="2:5" ht="24" customHeight="1">
      <c r="B17" s="1"/>
      <c r="C17" s="2" t="s">
        <v>22</v>
      </c>
      <c r="D17" s="30">
        <v>94390115278</v>
      </c>
      <c r="E17" s="13" t="s">
        <v>21</v>
      </c>
    </row>
    <row r="18" spans="2:5" ht="24" customHeight="1">
      <c r="B18" s="1"/>
      <c r="C18" s="2" t="s">
        <v>22</v>
      </c>
      <c r="D18" s="30">
        <v>93639923000</v>
      </c>
      <c r="E18" s="3" t="s">
        <v>23</v>
      </c>
    </row>
    <row r="19" spans="2:5" ht="24" customHeight="1">
      <c r="B19" s="1"/>
      <c r="C19" s="2" t="s">
        <v>24</v>
      </c>
      <c r="D19" s="32">
        <v>0.9920522156817956</v>
      </c>
      <c r="E19" s="3" t="s">
        <v>25</v>
      </c>
    </row>
    <row r="20" spans="2:5" ht="24" customHeight="1">
      <c r="B20" s="1"/>
      <c r="C20" s="2" t="s">
        <v>22</v>
      </c>
      <c r="D20" s="30">
        <v>27289436748</v>
      </c>
      <c r="E20" s="3" t="s">
        <v>26</v>
      </c>
    </row>
    <row r="21" spans="2:5" ht="24" customHeight="1" thickBot="1">
      <c r="B21" s="56" t="s">
        <v>90</v>
      </c>
      <c r="C21" s="5" t="s">
        <v>27</v>
      </c>
      <c r="D21" s="50">
        <v>5</v>
      </c>
      <c r="E21" s="6" t="s">
        <v>28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5433070866141736" bottom="0.7874015748031497" header="0.31496062992125984" footer="0.5118110236220472"/>
  <pageSetup horizontalDpi="600" verticalDpi="600" orientation="landscape" paperSize="9" r:id="rId2"/>
  <headerFooter alignWithMargins="0">
    <oddFooter>&amp;L&amp;F - &amp;A&amp;C&amp;"B Fantezy,Regular"&amp;11معاونت برنامه ريزي و مهندسي-واحد آمار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F12" sqref="A12:F16"/>
    </sheetView>
  </sheetViews>
  <sheetFormatPr defaultColWidth="9.140625" defaultRowHeight="12.75"/>
  <cols>
    <col min="1" max="1" width="17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20.28125" style="0" customWidth="1"/>
    <col min="6" max="6" width="20.140625" style="0" customWidth="1"/>
    <col min="7" max="7" width="12.7109375" style="0" bestFit="1" customWidth="1"/>
    <col min="9" max="9" width="12.7109375" style="0" bestFit="1" customWidth="1"/>
  </cols>
  <sheetData>
    <row r="1" spans="1:6" ht="23.25">
      <c r="A1" s="76" t="s">
        <v>46</v>
      </c>
      <c r="B1" s="76"/>
      <c r="C1" s="76"/>
      <c r="D1" s="76"/>
      <c r="E1" s="76"/>
      <c r="F1" s="76"/>
    </row>
    <row r="2" spans="1:6" ht="26.25" customHeight="1" thickBot="1">
      <c r="A2" s="75" t="str">
        <f>'p195'!B1</f>
        <v>تا پایان بهمن سال  1395</v>
      </c>
      <c r="B2" s="75"/>
      <c r="C2" s="75"/>
      <c r="D2" s="75"/>
      <c r="E2" s="75"/>
      <c r="F2" s="75"/>
    </row>
    <row r="3" spans="1:6" ht="25.5" customHeight="1" thickTop="1">
      <c r="A3" s="15" t="s">
        <v>29</v>
      </c>
      <c r="B3" s="16" t="s">
        <v>30</v>
      </c>
      <c r="C3" s="16" t="s">
        <v>31</v>
      </c>
      <c r="D3" s="16" t="s">
        <v>31</v>
      </c>
      <c r="E3" s="16" t="s">
        <v>32</v>
      </c>
      <c r="F3" s="17" t="s">
        <v>33</v>
      </c>
    </row>
    <row r="4" spans="1:6" ht="25.5" customHeight="1">
      <c r="A4" s="18" t="s">
        <v>34</v>
      </c>
      <c r="B4" s="19" t="s">
        <v>35</v>
      </c>
      <c r="C4" s="19" t="s">
        <v>35</v>
      </c>
      <c r="D4" s="19" t="s">
        <v>36</v>
      </c>
      <c r="E4" s="19" t="s">
        <v>37</v>
      </c>
      <c r="F4" s="20"/>
    </row>
    <row r="5" spans="1:6" ht="25.5" customHeight="1">
      <c r="A5" s="33">
        <v>0.9787893480258084</v>
      </c>
      <c r="B5" s="54">
        <v>31585103000</v>
      </c>
      <c r="C5" s="54">
        <v>32269561437</v>
      </c>
      <c r="D5" s="54">
        <v>89226448</v>
      </c>
      <c r="E5" s="54">
        <v>7368</v>
      </c>
      <c r="F5" s="35" t="s">
        <v>47</v>
      </c>
    </row>
    <row r="6" spans="1:6" ht="25.5" customHeight="1">
      <c r="A6" s="33">
        <v>1.0018256795844376</v>
      </c>
      <c r="B6" s="54">
        <v>36557525000</v>
      </c>
      <c r="C6" s="54">
        <v>36490904301</v>
      </c>
      <c r="D6" s="54">
        <v>112940367</v>
      </c>
      <c r="E6" s="54">
        <v>9516</v>
      </c>
      <c r="F6" s="35" t="s">
        <v>48</v>
      </c>
    </row>
    <row r="7" spans="1:6" ht="25.5" customHeight="1">
      <c r="A7" s="33">
        <v>1.013344121050494</v>
      </c>
      <c r="B7" s="54">
        <v>13227154000</v>
      </c>
      <c r="C7" s="54">
        <v>13052973541</v>
      </c>
      <c r="D7" s="54">
        <v>41121069</v>
      </c>
      <c r="E7" s="54">
        <v>5170</v>
      </c>
      <c r="F7" s="37" t="s">
        <v>50</v>
      </c>
    </row>
    <row r="8" spans="1:6" ht="25.5" customHeight="1">
      <c r="A8" s="33">
        <v>0.9756267078022545</v>
      </c>
      <c r="B8" s="54">
        <v>12270141000</v>
      </c>
      <c r="C8" s="54">
        <v>12576675999</v>
      </c>
      <c r="D8" s="54">
        <v>39977587</v>
      </c>
      <c r="E8" s="54">
        <v>4392</v>
      </c>
      <c r="F8" s="37" t="s">
        <v>84</v>
      </c>
    </row>
    <row r="9" spans="1:9" ht="25.5" customHeight="1" thickBot="1">
      <c r="A9" s="38">
        <v>0.9920522156817956</v>
      </c>
      <c r="B9" s="39">
        <v>93639923000</v>
      </c>
      <c r="C9" s="39">
        <v>94390115278</v>
      </c>
      <c r="D9" s="39">
        <v>283265471</v>
      </c>
      <c r="E9" s="39">
        <v>26446</v>
      </c>
      <c r="F9" s="40" t="s">
        <v>38</v>
      </c>
      <c r="G9" s="21"/>
      <c r="I9" s="21"/>
    </row>
    <row r="10" spans="1:6" ht="52.5" customHeight="1" thickBot="1" thickTop="1">
      <c r="A10" s="77" t="s">
        <v>39</v>
      </c>
      <c r="B10" s="77"/>
      <c r="C10" s="77"/>
      <c r="D10" s="77"/>
      <c r="E10" s="77"/>
      <c r="F10" s="77"/>
    </row>
    <row r="11" spans="1:6" ht="25.5" customHeight="1" thickTop="1">
      <c r="A11" s="41" t="s">
        <v>40</v>
      </c>
      <c r="B11" s="42" t="s">
        <v>41</v>
      </c>
      <c r="C11" s="42" t="s">
        <v>42</v>
      </c>
      <c r="D11" s="42" t="s">
        <v>43</v>
      </c>
      <c r="E11" s="42" t="s">
        <v>44</v>
      </c>
      <c r="F11" s="43" t="s">
        <v>33</v>
      </c>
    </row>
    <row r="12" spans="1:6" ht="25.5" customHeight="1">
      <c r="A12" s="55">
        <v>564</v>
      </c>
      <c r="B12" s="54">
        <v>67</v>
      </c>
      <c r="C12" s="54">
        <v>341</v>
      </c>
      <c r="D12" s="54">
        <v>405</v>
      </c>
      <c r="E12" s="54">
        <v>5991</v>
      </c>
      <c r="F12" s="35" t="s">
        <v>47</v>
      </c>
    </row>
    <row r="13" spans="1:6" ht="25.5" customHeight="1">
      <c r="A13" s="55">
        <v>1310</v>
      </c>
      <c r="B13" s="54">
        <v>64</v>
      </c>
      <c r="C13" s="54">
        <v>383</v>
      </c>
      <c r="D13" s="54">
        <v>389</v>
      </c>
      <c r="E13" s="54">
        <v>7370</v>
      </c>
      <c r="F13" s="35" t="s">
        <v>48</v>
      </c>
    </row>
    <row r="14" spans="1:6" ht="25.5" customHeight="1">
      <c r="A14" s="55">
        <v>420</v>
      </c>
      <c r="B14" s="54">
        <v>12</v>
      </c>
      <c r="C14" s="54">
        <v>4</v>
      </c>
      <c r="D14" s="54">
        <v>206</v>
      </c>
      <c r="E14" s="54">
        <v>4528</v>
      </c>
      <c r="F14" s="37" t="s">
        <v>50</v>
      </c>
    </row>
    <row r="15" spans="1:6" ht="25.5" customHeight="1">
      <c r="A15" s="55">
        <v>247</v>
      </c>
      <c r="B15" s="54">
        <v>2</v>
      </c>
      <c r="C15" s="54">
        <v>0</v>
      </c>
      <c r="D15" s="54">
        <v>198</v>
      </c>
      <c r="E15" s="54">
        <v>3945</v>
      </c>
      <c r="F15" s="37" t="s">
        <v>84</v>
      </c>
    </row>
    <row r="16" spans="1:6" ht="25.5" customHeight="1" thickBot="1">
      <c r="A16" s="39">
        <v>2541</v>
      </c>
      <c r="B16" s="39">
        <v>145</v>
      </c>
      <c r="C16" s="39">
        <v>728</v>
      </c>
      <c r="D16" s="39">
        <v>1198</v>
      </c>
      <c r="E16" s="39">
        <v>21834</v>
      </c>
      <c r="F16" s="40" t="s">
        <v>38</v>
      </c>
    </row>
    <row r="17" ht="13.5" thickTop="1"/>
    <row r="19" ht="31.5" customHeight="1"/>
    <row r="20" ht="77.25" customHeight="1"/>
    <row r="21" ht="13.5" thickBot="1"/>
    <row r="22" spans="2:5" ht="24" thickBot="1">
      <c r="B22" s="22">
        <f>IF(B9='p195'!D18,1," ")</f>
        <v>1</v>
      </c>
      <c r="C22" s="22">
        <f>IF(C9='p195'!D17,1," ")</f>
        <v>1</v>
      </c>
      <c r="D22" s="22">
        <f>IF(D9='p195'!D16,1," ")</f>
        <v>1</v>
      </c>
      <c r="E22" s="22">
        <f>IF(E9='p195'!D5,1," ")</f>
        <v>1</v>
      </c>
    </row>
    <row r="23" ht="24" thickBot="1">
      <c r="E23" s="22">
        <f>IF(SUM(A16:E16)=E9,1," ")</f>
        <v>1</v>
      </c>
    </row>
  </sheetData>
  <sheetProtection/>
  <mergeCells count="3">
    <mergeCell ref="A1:F1"/>
    <mergeCell ref="A2:F2"/>
    <mergeCell ref="A10:F10"/>
  </mergeCells>
  <printOptions/>
  <pageMargins left="0.7874015748031497" right="0.7480314960629921" top="0.7480314960629921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و مهندسي- واحد آمار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1"/>
  <sheetViews>
    <sheetView zoomScale="75" zoomScaleNormal="75" zoomScalePageLayoutView="0" workbookViewId="0" topLeftCell="A1">
      <selection activeCell="B6" sqref="B6:E6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5.25" customHeight="1" thickBot="1">
      <c r="B1" s="47" t="s">
        <v>54</v>
      </c>
      <c r="C1" s="48"/>
      <c r="D1" s="48" t="s">
        <v>45</v>
      </c>
      <c r="E1" s="49"/>
    </row>
    <row r="2" spans="2:5" ht="25.5" customHeight="1" thickTop="1">
      <c r="B2" s="9" t="s">
        <v>0</v>
      </c>
      <c r="C2" s="10" t="s">
        <v>1</v>
      </c>
      <c r="D2" s="10" t="s">
        <v>2</v>
      </c>
      <c r="E2" s="11" t="s">
        <v>3</v>
      </c>
    </row>
    <row r="3" spans="2:5" ht="24" customHeight="1">
      <c r="B3" s="4" t="s">
        <v>51</v>
      </c>
      <c r="C3" s="2" t="s">
        <v>4</v>
      </c>
      <c r="D3" s="29">
        <v>2300</v>
      </c>
      <c r="E3" s="3" t="s">
        <v>5</v>
      </c>
    </row>
    <row r="4" spans="2:5" ht="24" customHeight="1">
      <c r="B4" s="1"/>
      <c r="C4" s="2" t="s">
        <v>6</v>
      </c>
      <c r="D4" s="29">
        <v>6</v>
      </c>
      <c r="E4" s="3" t="s">
        <v>7</v>
      </c>
    </row>
    <row r="5" spans="2:5" ht="24" customHeight="1">
      <c r="B5" s="12"/>
      <c r="C5" s="7" t="s">
        <v>8</v>
      </c>
      <c r="D5" s="30">
        <v>16930</v>
      </c>
      <c r="E5" s="8" t="s">
        <v>13</v>
      </c>
    </row>
    <row r="6" spans="2:5" ht="24" customHeight="1">
      <c r="B6" s="72" t="s">
        <v>55</v>
      </c>
      <c r="C6" s="73"/>
      <c r="D6" s="73"/>
      <c r="E6" s="74"/>
    </row>
    <row r="7" spans="2:5" ht="24" customHeight="1">
      <c r="B7" s="1"/>
      <c r="C7" s="2" t="s">
        <v>9</v>
      </c>
      <c r="D7" s="53">
        <v>536</v>
      </c>
      <c r="E7" s="3" t="s">
        <v>14</v>
      </c>
    </row>
    <row r="8" spans="2:5" ht="24" customHeight="1">
      <c r="B8" s="1"/>
      <c r="C8" s="2" t="s">
        <v>9</v>
      </c>
      <c r="D8" s="53">
        <f>362+6.5</f>
        <v>368.5</v>
      </c>
      <c r="E8" s="3" t="s">
        <v>10</v>
      </c>
    </row>
    <row r="9" spans="2:5" ht="24" customHeight="1">
      <c r="B9" s="4" t="s">
        <v>58</v>
      </c>
      <c r="C9" s="2" t="s">
        <v>11</v>
      </c>
      <c r="D9" s="29">
        <f>582+1</f>
        <v>583</v>
      </c>
      <c r="E9" s="3" t="s">
        <v>12</v>
      </c>
    </row>
    <row r="10" spans="2:5" ht="24" customHeight="1">
      <c r="B10" s="1"/>
      <c r="C10" s="2" t="s">
        <v>11</v>
      </c>
      <c r="D10" s="31">
        <f>5950+4435</f>
        <v>10385</v>
      </c>
      <c r="E10" s="3" t="s">
        <v>15</v>
      </c>
    </row>
    <row r="11" spans="2:5" ht="24" customHeight="1">
      <c r="B11" s="1"/>
      <c r="C11" s="2" t="s">
        <v>16</v>
      </c>
      <c r="D11" s="31">
        <v>1945</v>
      </c>
      <c r="E11" s="51" t="s">
        <v>56</v>
      </c>
    </row>
    <row r="12" spans="2:5" ht="24" customHeight="1">
      <c r="B12" s="1"/>
      <c r="C12" s="2" t="s">
        <v>17</v>
      </c>
      <c r="D12" s="29">
        <v>24.4</v>
      </c>
      <c r="E12" s="3" t="s">
        <v>49</v>
      </c>
    </row>
    <row r="13" spans="2:5" ht="24" customHeight="1">
      <c r="B13" s="1"/>
      <c r="C13" s="2" t="s">
        <v>17</v>
      </c>
      <c r="D13" s="29">
        <v>24.1</v>
      </c>
      <c r="E13" s="3" t="s">
        <v>52</v>
      </c>
    </row>
    <row r="14" spans="2:5" ht="24" customHeight="1">
      <c r="B14" s="1"/>
      <c r="C14" s="2" t="s">
        <v>18</v>
      </c>
      <c r="D14" s="29">
        <v>67</v>
      </c>
      <c r="E14" s="3" t="s">
        <v>19</v>
      </c>
    </row>
    <row r="15" spans="2:5" ht="24" customHeight="1">
      <c r="B15" s="1"/>
      <c r="C15" s="2" t="s">
        <v>8</v>
      </c>
      <c r="D15" s="29">
        <v>1059</v>
      </c>
      <c r="E15" s="3" t="s">
        <v>57</v>
      </c>
    </row>
    <row r="16" spans="2:5" ht="24" customHeight="1">
      <c r="B16" s="1"/>
      <c r="C16" s="2" t="s">
        <v>20</v>
      </c>
      <c r="D16" s="31">
        <v>152652528</v>
      </c>
      <c r="E16" s="13" t="s">
        <v>21</v>
      </c>
    </row>
    <row r="17" spans="2:5" ht="24" customHeight="1">
      <c r="B17" s="1"/>
      <c r="C17" s="2" t="s">
        <v>22</v>
      </c>
      <c r="D17" s="31">
        <v>13246507963</v>
      </c>
      <c r="E17" s="13" t="s">
        <v>21</v>
      </c>
    </row>
    <row r="18" spans="2:5" ht="24" customHeight="1">
      <c r="B18" s="1"/>
      <c r="C18" s="2" t="s">
        <v>22</v>
      </c>
      <c r="D18" s="31">
        <v>10862044184</v>
      </c>
      <c r="E18" s="3" t="s">
        <v>23</v>
      </c>
    </row>
    <row r="19" spans="2:5" ht="24" customHeight="1">
      <c r="B19" s="1"/>
      <c r="C19" s="2" t="s">
        <v>24</v>
      </c>
      <c r="D19" s="32">
        <f>D18/D17</f>
        <v>0.819993028678935</v>
      </c>
      <c r="E19" s="3" t="s">
        <v>25</v>
      </c>
    </row>
    <row r="20" spans="2:5" ht="24" customHeight="1">
      <c r="B20" s="1"/>
      <c r="C20" s="2" t="s">
        <v>22</v>
      </c>
      <c r="D20" s="31">
        <v>3582443724</v>
      </c>
      <c r="E20" s="3" t="s">
        <v>26</v>
      </c>
    </row>
    <row r="21" spans="2:5" ht="24" customHeight="1" thickBot="1">
      <c r="B21" s="14" t="s">
        <v>53</v>
      </c>
      <c r="C21" s="5" t="s">
        <v>27</v>
      </c>
      <c r="D21" s="50">
        <v>12</v>
      </c>
      <c r="E21" s="6" t="s">
        <v>28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5" bottom="0.7874015748031497" header="0.31" footer="0.5118110236220472"/>
  <pageSetup horizontalDpi="300" verticalDpi="300" orientation="landscape" paperSize="9" r:id="rId2"/>
  <headerFooter alignWithMargins="0">
    <oddFooter>&amp;L&amp;F - &amp;A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5.25" customHeight="1" thickBot="1">
      <c r="B1" s="47" t="s">
        <v>94</v>
      </c>
      <c r="C1" s="48"/>
      <c r="D1" s="48" t="s">
        <v>45</v>
      </c>
      <c r="E1" s="49"/>
    </row>
    <row r="2" spans="2:5" ht="25.5" customHeight="1" thickTop="1">
      <c r="B2" s="9" t="s">
        <v>0</v>
      </c>
      <c r="C2" s="10" t="s">
        <v>1</v>
      </c>
      <c r="D2" s="10" t="s">
        <v>2</v>
      </c>
      <c r="E2" s="11" t="s">
        <v>3</v>
      </c>
    </row>
    <row r="3" spans="2:5" ht="24" customHeight="1">
      <c r="B3" s="4" t="s">
        <v>85</v>
      </c>
      <c r="C3" s="2" t="s">
        <v>4</v>
      </c>
      <c r="D3" s="53">
        <v>1729</v>
      </c>
      <c r="E3" s="3" t="s">
        <v>5</v>
      </c>
    </row>
    <row r="4" spans="2:5" ht="24" customHeight="1">
      <c r="B4" s="1"/>
      <c r="C4" s="2" t="s">
        <v>6</v>
      </c>
      <c r="D4" s="53">
        <v>14</v>
      </c>
      <c r="E4" s="3" t="s">
        <v>7</v>
      </c>
    </row>
    <row r="5" spans="2:5" ht="24" customHeight="1">
      <c r="B5" s="12"/>
      <c r="C5" s="7" t="s">
        <v>8</v>
      </c>
      <c r="D5" s="30">
        <v>27334</v>
      </c>
      <c r="E5" s="8" t="s">
        <v>13</v>
      </c>
    </row>
    <row r="6" spans="2:5" ht="24" customHeight="1">
      <c r="B6" s="72" t="s">
        <v>95</v>
      </c>
      <c r="C6" s="73"/>
      <c r="D6" s="73"/>
      <c r="E6" s="74"/>
    </row>
    <row r="7" spans="2:5" ht="24" customHeight="1">
      <c r="B7" s="1"/>
      <c r="C7" s="2" t="s">
        <v>9</v>
      </c>
      <c r="D7" s="53">
        <v>812.093</v>
      </c>
      <c r="E7" s="3" t="s">
        <v>14</v>
      </c>
    </row>
    <row r="8" spans="2:5" ht="24" customHeight="1">
      <c r="B8" s="1"/>
      <c r="C8" s="2" t="s">
        <v>9</v>
      </c>
      <c r="D8" s="53">
        <v>449.8029999999999</v>
      </c>
      <c r="E8" s="3" t="s">
        <v>10</v>
      </c>
    </row>
    <row r="9" spans="2:5" ht="24" customHeight="1">
      <c r="B9" s="4" t="s">
        <v>96</v>
      </c>
      <c r="C9" s="2" t="s">
        <v>11</v>
      </c>
      <c r="D9" s="31">
        <v>991</v>
      </c>
      <c r="E9" s="3" t="s">
        <v>12</v>
      </c>
    </row>
    <row r="10" spans="2:5" ht="24" customHeight="1">
      <c r="B10" s="1"/>
      <c r="C10" s="2" t="s">
        <v>11</v>
      </c>
      <c r="D10" s="31">
        <v>1892</v>
      </c>
      <c r="E10" s="3" t="s">
        <v>59</v>
      </c>
    </row>
    <row r="11" spans="2:5" ht="24" customHeight="1">
      <c r="B11" s="1"/>
      <c r="C11" s="2" t="s">
        <v>16</v>
      </c>
      <c r="D11" s="31">
        <v>16265</v>
      </c>
      <c r="E11" s="52" t="s">
        <v>60</v>
      </c>
    </row>
    <row r="12" spans="2:5" ht="24" customHeight="1">
      <c r="B12" s="1"/>
      <c r="C12" s="2" t="s">
        <v>17</v>
      </c>
      <c r="D12" s="29">
        <v>101</v>
      </c>
      <c r="E12" s="3" t="s">
        <v>49</v>
      </c>
    </row>
    <row r="13" spans="2:5" ht="24" customHeight="1">
      <c r="B13" s="1"/>
      <c r="C13" s="2" t="s">
        <v>17</v>
      </c>
      <c r="D13" s="29">
        <v>96</v>
      </c>
      <c r="E13" s="3" t="s">
        <v>52</v>
      </c>
    </row>
    <row r="14" spans="2:5" ht="24" customHeight="1">
      <c r="B14" s="1"/>
      <c r="C14" s="2" t="s">
        <v>18</v>
      </c>
      <c r="D14" s="29">
        <v>68</v>
      </c>
      <c r="E14" s="3" t="s">
        <v>19</v>
      </c>
    </row>
    <row r="15" spans="2:5" ht="24" customHeight="1">
      <c r="B15" s="1"/>
      <c r="C15" s="2" t="s">
        <v>8</v>
      </c>
      <c r="D15" s="31">
        <v>1277</v>
      </c>
      <c r="E15" s="3" t="s">
        <v>57</v>
      </c>
    </row>
    <row r="16" spans="2:5" ht="24" customHeight="1">
      <c r="B16" s="1"/>
      <c r="C16" s="2" t="s">
        <v>20</v>
      </c>
      <c r="D16" s="30">
        <v>318006861</v>
      </c>
      <c r="E16" s="13" t="s">
        <v>21</v>
      </c>
    </row>
    <row r="17" spans="2:5" ht="24" customHeight="1">
      <c r="B17" s="1"/>
      <c r="C17" s="2" t="s">
        <v>22</v>
      </c>
      <c r="D17" s="30">
        <v>121055439588</v>
      </c>
      <c r="E17" s="13" t="s">
        <v>21</v>
      </c>
    </row>
    <row r="18" spans="2:5" ht="24" customHeight="1">
      <c r="B18" s="1"/>
      <c r="C18" s="2" t="s">
        <v>22</v>
      </c>
      <c r="D18" s="30">
        <v>118065778815</v>
      </c>
      <c r="E18" s="3" t="s">
        <v>23</v>
      </c>
    </row>
    <row r="19" spans="2:5" ht="24" customHeight="1">
      <c r="B19" s="1"/>
      <c r="C19" s="2" t="s">
        <v>24</v>
      </c>
      <c r="D19" s="32">
        <v>0.9753033751876412</v>
      </c>
      <c r="E19" s="3" t="s">
        <v>25</v>
      </c>
    </row>
    <row r="20" spans="2:5" ht="24" customHeight="1">
      <c r="B20" s="1"/>
      <c r="C20" s="2" t="s">
        <v>22</v>
      </c>
      <c r="D20" s="30">
        <v>30279097521</v>
      </c>
      <c r="E20" s="3" t="s">
        <v>26</v>
      </c>
    </row>
    <row r="21" spans="2:5" ht="24" customHeight="1" thickBot="1">
      <c r="B21" s="67" t="s">
        <v>97</v>
      </c>
      <c r="C21" s="68" t="s">
        <v>27</v>
      </c>
      <c r="D21" s="69">
        <v>5</v>
      </c>
      <c r="E21" s="6" t="s">
        <v>28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5433070866141736" bottom="0.7874015748031497" header="0.31496062992125984" footer="0.5118110236220472"/>
  <pageSetup horizontalDpi="600" verticalDpi="600" orientation="landscape" paperSize="9" r:id="rId2"/>
  <headerFooter alignWithMargins="0">
    <oddFooter>&amp;L&amp;F - &amp;A&amp;C&amp;"B Fantezy,Regular"&amp;11معاونت برنامه ريزي و مهندسي-واحد آمار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B1" sqref="A1:G23"/>
    </sheetView>
  </sheetViews>
  <sheetFormatPr defaultColWidth="9.140625" defaultRowHeight="12.75"/>
  <cols>
    <col min="1" max="1" width="12.8515625" style="0" bestFit="1" customWidth="1"/>
    <col min="2" max="2" width="17.28125" style="0" customWidth="1"/>
    <col min="3" max="3" width="21.00390625" style="0" customWidth="1"/>
    <col min="4" max="4" width="23.140625" style="0" customWidth="1"/>
    <col min="5" max="5" width="24.57421875" style="0" customWidth="1"/>
    <col min="6" max="6" width="20.28125" style="0" customWidth="1"/>
    <col min="7" max="7" width="20.140625" style="0" customWidth="1"/>
    <col min="8" max="8" width="12.7109375" style="0" bestFit="1" customWidth="1"/>
    <col min="10" max="10" width="12.7109375" style="0" bestFit="1" customWidth="1"/>
  </cols>
  <sheetData>
    <row r="1" spans="2:7" ht="23.25">
      <c r="B1" s="76" t="s">
        <v>46</v>
      </c>
      <c r="C1" s="76"/>
      <c r="D1" s="76"/>
      <c r="E1" s="76"/>
      <c r="F1" s="76"/>
      <c r="G1" s="76"/>
    </row>
    <row r="2" spans="2:7" ht="26.25" customHeight="1" thickBot="1">
      <c r="B2" s="75" t="s">
        <v>94</v>
      </c>
      <c r="C2" s="75"/>
      <c r="D2" s="75"/>
      <c r="E2" s="75"/>
      <c r="F2" s="75"/>
      <c r="G2" s="75"/>
    </row>
    <row r="3" spans="2:7" ht="25.5" customHeight="1" thickTop="1">
      <c r="B3" s="15" t="s">
        <v>29</v>
      </c>
      <c r="C3" s="16" t="s">
        <v>30</v>
      </c>
      <c r="D3" s="16" t="s">
        <v>31</v>
      </c>
      <c r="E3" s="16" t="s">
        <v>31</v>
      </c>
      <c r="F3" s="16" t="s">
        <v>32</v>
      </c>
      <c r="G3" s="17" t="s">
        <v>33</v>
      </c>
    </row>
    <row r="4" spans="2:7" ht="25.5" customHeight="1">
      <c r="B4" s="18" t="s">
        <v>34</v>
      </c>
      <c r="C4" s="19" t="s">
        <v>35</v>
      </c>
      <c r="D4" s="19" t="s">
        <v>35</v>
      </c>
      <c r="E4" s="19" t="s">
        <v>36</v>
      </c>
      <c r="F4" s="19" t="s">
        <v>37</v>
      </c>
      <c r="G4" s="20"/>
    </row>
    <row r="5" spans="2:7" ht="25.5" customHeight="1">
      <c r="B5" s="62">
        <v>0.9319688781730748</v>
      </c>
      <c r="C5" s="54">
        <v>38594699716</v>
      </c>
      <c r="D5" s="54">
        <v>41412004864</v>
      </c>
      <c r="E5" s="54">
        <v>97992308</v>
      </c>
      <c r="F5" s="54">
        <v>7378</v>
      </c>
      <c r="G5" s="35" t="s">
        <v>47</v>
      </c>
    </row>
    <row r="6" spans="2:7" ht="25.5" customHeight="1">
      <c r="B6" s="62">
        <v>0.9897599715715457</v>
      </c>
      <c r="C6" s="54">
        <v>44715925162</v>
      </c>
      <c r="D6" s="54">
        <v>45178554848</v>
      </c>
      <c r="E6" s="54">
        <v>124304825</v>
      </c>
      <c r="F6" s="54">
        <v>9701</v>
      </c>
      <c r="G6" s="35" t="s">
        <v>48</v>
      </c>
    </row>
    <row r="7" spans="2:7" ht="25.5" customHeight="1">
      <c r="B7" s="62">
        <v>1.0095288389822814</v>
      </c>
      <c r="C7" s="54">
        <v>17043396568</v>
      </c>
      <c r="D7" s="54">
        <v>16882525699</v>
      </c>
      <c r="E7" s="54">
        <v>49228498</v>
      </c>
      <c r="F7" s="54">
        <v>5563</v>
      </c>
      <c r="G7" s="37" t="s">
        <v>50</v>
      </c>
    </row>
    <row r="8" spans="2:7" ht="25.5" customHeight="1">
      <c r="B8" s="62">
        <v>1.007359833085906</v>
      </c>
      <c r="C8" s="54">
        <v>17711757369</v>
      </c>
      <c r="D8" s="54">
        <v>17582354177</v>
      </c>
      <c r="E8" s="54">
        <v>46481230</v>
      </c>
      <c r="F8" s="54">
        <v>4692</v>
      </c>
      <c r="G8" s="37" t="s">
        <v>84</v>
      </c>
    </row>
    <row r="9" spans="2:10" ht="25.5" customHeight="1" thickBot="1">
      <c r="B9" s="63">
        <v>0.9753033751876412</v>
      </c>
      <c r="C9" s="39">
        <v>118065778815</v>
      </c>
      <c r="D9" s="39">
        <v>121055439588</v>
      </c>
      <c r="E9" s="39">
        <v>318006861</v>
      </c>
      <c r="F9" s="39">
        <v>27334</v>
      </c>
      <c r="G9" s="40" t="s">
        <v>38</v>
      </c>
      <c r="H9" s="21"/>
      <c r="J9" s="21"/>
    </row>
    <row r="10" spans="2:7" ht="52.5" customHeight="1" thickBot="1" thickTop="1">
      <c r="B10" s="77" t="s">
        <v>39</v>
      </c>
      <c r="C10" s="77"/>
      <c r="D10" s="77"/>
      <c r="E10" s="77"/>
      <c r="F10" s="77"/>
      <c r="G10" s="77"/>
    </row>
    <row r="11" spans="1:7" ht="25.5" customHeight="1" thickTop="1">
      <c r="A11" s="41" t="s">
        <v>93</v>
      </c>
      <c r="B11" s="64" t="s">
        <v>40</v>
      </c>
      <c r="C11" s="42" t="s">
        <v>41</v>
      </c>
      <c r="D11" s="42" t="s">
        <v>42</v>
      </c>
      <c r="E11" s="42" t="s">
        <v>43</v>
      </c>
      <c r="F11" s="42" t="s">
        <v>44</v>
      </c>
      <c r="G11" s="43" t="s">
        <v>33</v>
      </c>
    </row>
    <row r="12" spans="1:7" ht="25.5" customHeight="1">
      <c r="A12" s="55">
        <v>119</v>
      </c>
      <c r="B12" s="65">
        <v>578</v>
      </c>
      <c r="C12" s="54">
        <v>50</v>
      </c>
      <c r="D12" s="54">
        <v>152</v>
      </c>
      <c r="E12" s="54">
        <v>284</v>
      </c>
      <c r="F12" s="54">
        <v>6195</v>
      </c>
      <c r="G12" s="35" t="s">
        <v>47</v>
      </c>
    </row>
    <row r="13" spans="1:7" ht="25.5" customHeight="1">
      <c r="A13" s="55">
        <v>115</v>
      </c>
      <c r="B13" s="65">
        <v>1344</v>
      </c>
      <c r="C13" s="54">
        <v>38</v>
      </c>
      <c r="D13" s="54">
        <v>307</v>
      </c>
      <c r="E13" s="54">
        <v>276</v>
      </c>
      <c r="F13" s="54">
        <v>7621</v>
      </c>
      <c r="G13" s="35" t="s">
        <v>48</v>
      </c>
    </row>
    <row r="14" spans="1:7" ht="25.5" customHeight="1">
      <c r="A14" s="55">
        <v>32</v>
      </c>
      <c r="B14" s="65">
        <v>455</v>
      </c>
      <c r="C14" s="54">
        <v>33</v>
      </c>
      <c r="D14" s="54">
        <v>203</v>
      </c>
      <c r="E14" s="54">
        <v>195</v>
      </c>
      <c r="F14" s="54">
        <v>4645</v>
      </c>
      <c r="G14" s="37" t="s">
        <v>50</v>
      </c>
    </row>
    <row r="15" spans="1:7" ht="25.5" customHeight="1">
      <c r="A15" s="55">
        <v>1</v>
      </c>
      <c r="B15" s="65">
        <v>264</v>
      </c>
      <c r="C15" s="54">
        <v>25</v>
      </c>
      <c r="D15" s="54">
        <v>94</v>
      </c>
      <c r="E15" s="54">
        <v>212</v>
      </c>
      <c r="F15" s="54">
        <v>4096</v>
      </c>
      <c r="G15" s="37" t="s">
        <v>84</v>
      </c>
    </row>
    <row r="16" spans="1:7" ht="25.5" customHeight="1" thickBot="1">
      <c r="A16" s="46">
        <v>267</v>
      </c>
      <c r="B16" s="66">
        <v>2641</v>
      </c>
      <c r="C16" s="39">
        <v>146</v>
      </c>
      <c r="D16" s="39">
        <v>756</v>
      </c>
      <c r="E16" s="39">
        <v>967</v>
      </c>
      <c r="F16" s="39">
        <v>22557</v>
      </c>
      <c r="G16" s="40" t="s">
        <v>38</v>
      </c>
    </row>
    <row r="17" ht="13.5" thickTop="1"/>
    <row r="19" ht="31.5" customHeight="1"/>
    <row r="20" ht="77.25" customHeight="1"/>
    <row r="21" ht="13.5" thickBot="1"/>
    <row r="22" spans="3:6" ht="24" thickBot="1">
      <c r="C22" s="22">
        <v>1</v>
      </c>
      <c r="D22" s="22">
        <v>1</v>
      </c>
      <c r="E22" s="22">
        <v>1</v>
      </c>
      <c r="F22" s="22">
        <v>1</v>
      </c>
    </row>
    <row r="23" ht="24" thickBot="1">
      <c r="F23" s="22">
        <v>1</v>
      </c>
    </row>
  </sheetData>
  <sheetProtection/>
  <mergeCells count="3">
    <mergeCell ref="B1:G1"/>
    <mergeCell ref="B2:G2"/>
    <mergeCell ref="B10:G10"/>
  </mergeCells>
  <printOptions/>
  <pageMargins left="0.7" right="0.7480314960629921" top="0.7480314960629921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و مهندسي- واحد آمار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E1" sqref="B1:E21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5.25" customHeight="1" thickBot="1">
      <c r="B1" s="47" t="s">
        <v>98</v>
      </c>
      <c r="C1" s="48"/>
      <c r="D1" s="48" t="s">
        <v>45</v>
      </c>
      <c r="E1" s="49"/>
    </row>
    <row r="2" spans="2:5" ht="25.5" customHeight="1" thickTop="1">
      <c r="B2" s="9" t="s">
        <v>0</v>
      </c>
      <c r="C2" s="10" t="s">
        <v>1</v>
      </c>
      <c r="D2" s="10" t="s">
        <v>2</v>
      </c>
      <c r="E2" s="11" t="s">
        <v>3</v>
      </c>
    </row>
    <row r="3" spans="2:5" ht="24" customHeight="1">
      <c r="B3" s="4" t="s">
        <v>85</v>
      </c>
      <c r="C3" s="2" t="s">
        <v>4</v>
      </c>
      <c r="D3" s="53">
        <v>1729</v>
      </c>
      <c r="E3" s="3" t="s">
        <v>5</v>
      </c>
    </row>
    <row r="4" spans="2:5" ht="24" customHeight="1">
      <c r="B4" s="1"/>
      <c r="C4" s="2" t="s">
        <v>6</v>
      </c>
      <c r="D4" s="53">
        <v>16</v>
      </c>
      <c r="E4" s="3" t="s">
        <v>7</v>
      </c>
    </row>
    <row r="5" spans="2:5" ht="24" customHeight="1">
      <c r="B5" s="12"/>
      <c r="C5" s="7" t="s">
        <v>8</v>
      </c>
      <c r="D5" s="30">
        <v>28232</v>
      </c>
      <c r="E5" s="8" t="s">
        <v>13</v>
      </c>
    </row>
    <row r="6" spans="2:5" ht="24" customHeight="1">
      <c r="B6" s="72" t="s">
        <v>99</v>
      </c>
      <c r="C6" s="73"/>
      <c r="D6" s="73"/>
      <c r="E6" s="74"/>
    </row>
    <row r="7" spans="2:5" ht="24" customHeight="1">
      <c r="B7" s="1"/>
      <c r="C7" s="2" t="s">
        <v>9</v>
      </c>
      <c r="D7" s="53">
        <v>663.89362</v>
      </c>
      <c r="E7" s="3" t="s">
        <v>14</v>
      </c>
    </row>
    <row r="8" spans="2:5" ht="24" customHeight="1">
      <c r="B8" s="1"/>
      <c r="C8" s="2" t="s">
        <v>9</v>
      </c>
      <c r="D8" s="53">
        <v>470.71399999999994</v>
      </c>
      <c r="E8" s="3" t="s">
        <v>10</v>
      </c>
    </row>
    <row r="9" spans="2:5" ht="24" customHeight="1">
      <c r="B9" s="4" t="s">
        <v>100</v>
      </c>
      <c r="C9" s="2" t="s">
        <v>11</v>
      </c>
      <c r="D9" s="31">
        <v>1354</v>
      </c>
      <c r="E9" s="3" t="s">
        <v>12</v>
      </c>
    </row>
    <row r="10" spans="2:5" ht="24" customHeight="1">
      <c r="B10" s="1"/>
      <c r="C10" s="2" t="s">
        <v>11</v>
      </c>
      <c r="D10" s="31">
        <v>1892</v>
      </c>
      <c r="E10" s="3" t="s">
        <v>59</v>
      </c>
    </row>
    <row r="11" spans="2:5" ht="22.5" customHeight="1">
      <c r="B11" s="1"/>
      <c r="C11" s="70" t="s">
        <v>16</v>
      </c>
      <c r="D11" s="31">
        <v>17261</v>
      </c>
      <c r="E11" s="52" t="s">
        <v>60</v>
      </c>
    </row>
    <row r="12" spans="2:5" ht="24" customHeight="1">
      <c r="B12" s="1"/>
      <c r="C12" s="2" t="s">
        <v>17</v>
      </c>
      <c r="D12" s="29">
        <v>85</v>
      </c>
      <c r="E12" s="3" t="s">
        <v>49</v>
      </c>
    </row>
    <row r="13" spans="2:5" ht="24" customHeight="1">
      <c r="B13" s="1"/>
      <c r="C13" s="2" t="s">
        <v>17</v>
      </c>
      <c r="D13" s="29">
        <v>77</v>
      </c>
      <c r="E13" s="3" t="s">
        <v>52</v>
      </c>
    </row>
    <row r="14" spans="2:5" ht="24" customHeight="1">
      <c r="B14" s="1"/>
      <c r="C14" s="2" t="s">
        <v>18</v>
      </c>
      <c r="D14" s="29">
        <v>69</v>
      </c>
      <c r="E14" s="3" t="s">
        <v>19</v>
      </c>
    </row>
    <row r="15" spans="2:5" ht="24" customHeight="1">
      <c r="B15" s="1"/>
      <c r="C15" s="2" t="s">
        <v>8</v>
      </c>
      <c r="D15" s="31">
        <v>1458</v>
      </c>
      <c r="E15" s="3" t="s">
        <v>57</v>
      </c>
    </row>
    <row r="16" spans="2:5" ht="24" customHeight="1">
      <c r="B16" s="1"/>
      <c r="C16" s="2" t="s">
        <v>20</v>
      </c>
      <c r="D16" s="30">
        <v>314504188</v>
      </c>
      <c r="E16" s="13" t="s">
        <v>21</v>
      </c>
    </row>
    <row r="17" spans="2:5" ht="24" customHeight="1">
      <c r="B17" s="1"/>
      <c r="C17" s="2" t="s">
        <v>22</v>
      </c>
      <c r="D17" s="30">
        <v>115716522563</v>
      </c>
      <c r="E17" s="13" t="s">
        <v>21</v>
      </c>
    </row>
    <row r="18" spans="2:5" ht="24" customHeight="1">
      <c r="B18" s="1"/>
      <c r="C18" s="2" t="s">
        <v>22</v>
      </c>
      <c r="D18" s="30">
        <v>117196936065</v>
      </c>
      <c r="E18" s="3" t="s">
        <v>23</v>
      </c>
    </row>
    <row r="19" spans="2:5" ht="24" customHeight="1">
      <c r="B19" s="1"/>
      <c r="C19" s="2" t="s">
        <v>24</v>
      </c>
      <c r="D19" s="32">
        <v>1.0127934496233588</v>
      </c>
      <c r="E19" s="3" t="s">
        <v>25</v>
      </c>
    </row>
    <row r="20" spans="2:5" ht="24" customHeight="1">
      <c r="B20" s="1"/>
      <c r="C20" s="2" t="s">
        <v>22</v>
      </c>
      <c r="D20" s="30">
        <v>28798684019</v>
      </c>
      <c r="E20" s="3" t="s">
        <v>26</v>
      </c>
    </row>
    <row r="21" spans="2:5" ht="24" customHeight="1" thickBot="1">
      <c r="B21" s="67" t="s">
        <v>101</v>
      </c>
      <c r="C21" s="68" t="s">
        <v>27</v>
      </c>
      <c r="D21" s="69">
        <v>6</v>
      </c>
      <c r="E21" s="6" t="s">
        <v>28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5433070866141736" bottom="0.7874015748031497" header="0.31496062992125984" footer="0.5118110236220472"/>
  <pageSetup horizontalDpi="600" verticalDpi="600" orientation="landscape" paperSize="9" r:id="rId2"/>
  <headerFooter alignWithMargins="0">
    <oddFooter>&amp;L&amp;F - &amp;A&amp;C&amp;"B Fantezy,Regular"&amp;11معاونت برنامه ريزي و مهندسي-واحد آمار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B1" sqref="A1:G16"/>
    </sheetView>
  </sheetViews>
  <sheetFormatPr defaultColWidth="9.140625" defaultRowHeight="12.75"/>
  <cols>
    <col min="1" max="1" width="12.8515625" style="0" bestFit="1" customWidth="1"/>
    <col min="2" max="2" width="17.28125" style="0" customWidth="1"/>
    <col min="3" max="3" width="21.00390625" style="0" customWidth="1"/>
    <col min="4" max="4" width="23.140625" style="0" customWidth="1"/>
    <col min="5" max="5" width="24.57421875" style="0" customWidth="1"/>
    <col min="6" max="6" width="20.28125" style="0" customWidth="1"/>
    <col min="7" max="7" width="20.140625" style="0" customWidth="1"/>
    <col min="8" max="8" width="12.7109375" style="0" bestFit="1" customWidth="1"/>
    <col min="10" max="10" width="12.7109375" style="0" bestFit="1" customWidth="1"/>
  </cols>
  <sheetData>
    <row r="1" spans="2:7" ht="23.25">
      <c r="B1" s="76" t="s">
        <v>46</v>
      </c>
      <c r="C1" s="76"/>
      <c r="D1" s="76"/>
      <c r="E1" s="76"/>
      <c r="F1" s="76"/>
      <c r="G1" s="76"/>
    </row>
    <row r="2" spans="2:7" ht="26.25" customHeight="1" thickBot="1">
      <c r="B2" s="75" t="s">
        <v>98</v>
      </c>
      <c r="C2" s="75"/>
      <c r="D2" s="75"/>
      <c r="E2" s="75"/>
      <c r="F2" s="75"/>
      <c r="G2" s="75"/>
    </row>
    <row r="3" spans="2:7" ht="25.5" customHeight="1" thickTop="1">
      <c r="B3" s="15" t="s">
        <v>29</v>
      </c>
      <c r="C3" s="16" t="s">
        <v>30</v>
      </c>
      <c r="D3" s="16" t="s">
        <v>31</v>
      </c>
      <c r="E3" s="16" t="s">
        <v>31</v>
      </c>
      <c r="F3" s="16" t="s">
        <v>32</v>
      </c>
      <c r="G3" s="17" t="s">
        <v>33</v>
      </c>
    </row>
    <row r="4" spans="2:7" ht="25.5" customHeight="1">
      <c r="B4" s="18" t="s">
        <v>34</v>
      </c>
      <c r="C4" s="19" t="s">
        <v>35</v>
      </c>
      <c r="D4" s="19" t="s">
        <v>35</v>
      </c>
      <c r="E4" s="19" t="s">
        <v>36</v>
      </c>
      <c r="F4" s="19" t="s">
        <v>37</v>
      </c>
      <c r="G4" s="20"/>
    </row>
    <row r="5" spans="2:7" ht="25.5" customHeight="1">
      <c r="B5" s="62">
        <v>1.016916239911673</v>
      </c>
      <c r="C5" s="54">
        <v>32269654791</v>
      </c>
      <c r="D5" s="54">
        <v>31732854216</v>
      </c>
      <c r="E5" s="54">
        <v>82571220</v>
      </c>
      <c r="F5" s="54">
        <v>7588</v>
      </c>
      <c r="G5" s="35" t="s">
        <v>47</v>
      </c>
    </row>
    <row r="6" spans="2:7" ht="25.5" customHeight="1">
      <c r="B6" s="62">
        <v>1.026969038695575</v>
      </c>
      <c r="C6" s="54">
        <v>41125716999</v>
      </c>
      <c r="D6" s="54">
        <v>40045722363</v>
      </c>
      <c r="E6" s="54">
        <v>108464182</v>
      </c>
      <c r="F6" s="54">
        <v>9888</v>
      </c>
      <c r="G6" s="35" t="s">
        <v>48</v>
      </c>
    </row>
    <row r="7" spans="2:7" ht="25.5" customHeight="1">
      <c r="B7" s="62">
        <v>0.9923945111062222</v>
      </c>
      <c r="C7" s="54">
        <v>23514494960</v>
      </c>
      <c r="D7" s="54">
        <v>23694704774</v>
      </c>
      <c r="E7" s="54">
        <v>62230385</v>
      </c>
      <c r="F7" s="54">
        <v>5751</v>
      </c>
      <c r="G7" s="37" t="s">
        <v>50</v>
      </c>
    </row>
    <row r="8" spans="2:7" ht="25.5" customHeight="1">
      <c r="B8" s="62">
        <v>1.0021650734951648</v>
      </c>
      <c r="C8" s="54">
        <v>20287069315</v>
      </c>
      <c r="D8" s="54">
        <v>20243241210</v>
      </c>
      <c r="E8" s="54">
        <v>61238401</v>
      </c>
      <c r="F8" s="54">
        <v>5005</v>
      </c>
      <c r="G8" s="37" t="s">
        <v>84</v>
      </c>
    </row>
    <row r="9" spans="2:10" ht="25.5" customHeight="1" thickBot="1">
      <c r="B9" s="63">
        <v>1.0127934496233588</v>
      </c>
      <c r="C9" s="39">
        <v>117196936065</v>
      </c>
      <c r="D9" s="39">
        <v>115716522563</v>
      </c>
      <c r="E9" s="39">
        <v>314504188</v>
      </c>
      <c r="F9" s="39">
        <v>28232</v>
      </c>
      <c r="G9" s="40" t="s">
        <v>38</v>
      </c>
      <c r="H9" s="21"/>
      <c r="J9" s="21"/>
    </row>
    <row r="10" spans="2:7" ht="52.5" customHeight="1" thickBot="1" thickTop="1">
      <c r="B10" s="77" t="s">
        <v>39</v>
      </c>
      <c r="C10" s="77"/>
      <c r="D10" s="77"/>
      <c r="E10" s="77"/>
      <c r="F10" s="77"/>
      <c r="G10" s="77"/>
    </row>
    <row r="11" spans="1:7" ht="25.5" customHeight="1" thickTop="1">
      <c r="A11" s="41" t="s">
        <v>93</v>
      </c>
      <c r="B11" s="64" t="s">
        <v>40</v>
      </c>
      <c r="C11" s="42" t="s">
        <v>41</v>
      </c>
      <c r="D11" s="42" t="s">
        <v>42</v>
      </c>
      <c r="E11" s="42" t="s">
        <v>43</v>
      </c>
      <c r="F11" s="42" t="s">
        <v>44</v>
      </c>
      <c r="G11" s="43" t="s">
        <v>33</v>
      </c>
    </row>
    <row r="12" spans="1:7" ht="25.5" customHeight="1">
      <c r="A12" s="55">
        <v>119</v>
      </c>
      <c r="B12" s="65">
        <v>601</v>
      </c>
      <c r="C12" s="54">
        <v>46</v>
      </c>
      <c r="D12" s="54">
        <v>147</v>
      </c>
      <c r="E12" s="54">
        <v>285</v>
      </c>
      <c r="F12" s="54">
        <v>6390</v>
      </c>
      <c r="G12" s="35" t="s">
        <v>47</v>
      </c>
    </row>
    <row r="13" spans="1:7" ht="25.5" customHeight="1">
      <c r="A13" s="55">
        <v>115</v>
      </c>
      <c r="B13" s="65">
        <v>1386</v>
      </c>
      <c r="C13" s="54">
        <v>41</v>
      </c>
      <c r="D13" s="54">
        <v>187</v>
      </c>
      <c r="E13" s="54">
        <v>292</v>
      </c>
      <c r="F13" s="54">
        <v>7867</v>
      </c>
      <c r="G13" s="35" t="s">
        <v>48</v>
      </c>
    </row>
    <row r="14" spans="1:7" ht="25.5" customHeight="1">
      <c r="A14" s="55">
        <v>32</v>
      </c>
      <c r="B14" s="65">
        <v>476</v>
      </c>
      <c r="C14" s="54">
        <v>43</v>
      </c>
      <c r="D14" s="54">
        <v>210</v>
      </c>
      <c r="E14" s="54">
        <v>209</v>
      </c>
      <c r="F14" s="54">
        <v>4781</v>
      </c>
      <c r="G14" s="37" t="s">
        <v>50</v>
      </c>
    </row>
    <row r="15" spans="1:7" ht="25.5" customHeight="1">
      <c r="A15" s="55">
        <v>1</v>
      </c>
      <c r="B15" s="65">
        <v>278</v>
      </c>
      <c r="C15" s="54">
        <v>26</v>
      </c>
      <c r="D15" s="54">
        <v>224</v>
      </c>
      <c r="E15" s="54">
        <v>221</v>
      </c>
      <c r="F15" s="54">
        <v>4255</v>
      </c>
      <c r="G15" s="37" t="s">
        <v>84</v>
      </c>
    </row>
    <row r="16" spans="1:7" ht="25.5" customHeight="1" thickBot="1">
      <c r="A16" s="46">
        <v>267</v>
      </c>
      <c r="B16" s="66">
        <v>2741</v>
      </c>
      <c r="C16" s="39">
        <v>156</v>
      </c>
      <c r="D16" s="39">
        <v>768</v>
      </c>
      <c r="E16" s="39">
        <v>1007</v>
      </c>
      <c r="F16" s="39">
        <v>23293</v>
      </c>
      <c r="G16" s="40" t="s">
        <v>38</v>
      </c>
    </row>
    <row r="17" ht="13.5" thickTop="1"/>
    <row r="19" ht="31.5" customHeight="1"/>
    <row r="20" ht="77.25" customHeight="1"/>
    <row r="21" ht="13.5" thickBot="1"/>
    <row r="22" spans="3:6" ht="24" thickBot="1">
      <c r="C22" s="22">
        <f>IF(C9='p197'!D18,1," ")</f>
        <v>1</v>
      </c>
      <c r="D22" s="22">
        <f>IF(D9='p197'!D17,1," ")</f>
        <v>1</v>
      </c>
      <c r="E22" s="22">
        <f>IF(E9='p197'!D16,1," ")</f>
        <v>1</v>
      </c>
      <c r="F22" s="22">
        <f>IF(F9='p197'!D5,1," ")</f>
        <v>1</v>
      </c>
    </row>
    <row r="23" ht="24" thickBot="1">
      <c r="F23" s="22">
        <f>IF(SUM(A16:F16)=F9,1," ")</f>
        <v>1</v>
      </c>
    </row>
  </sheetData>
  <sheetProtection/>
  <mergeCells count="3">
    <mergeCell ref="B1:G1"/>
    <mergeCell ref="B2:G2"/>
    <mergeCell ref="B10:G10"/>
  </mergeCells>
  <printOptions/>
  <pageMargins left="0.7" right="0.7480314960629921" top="0.7480314960629921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و مهندسي- واحد آمار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5.25" customHeight="1" thickBot="1">
      <c r="B1" s="47" t="s">
        <v>104</v>
      </c>
      <c r="C1" s="48"/>
      <c r="D1" s="48" t="s">
        <v>45</v>
      </c>
      <c r="E1" s="49"/>
    </row>
    <row r="2" spans="2:5" ht="25.5" customHeight="1" thickTop="1">
      <c r="B2" s="9" t="s">
        <v>0</v>
      </c>
      <c r="C2" s="10" t="s">
        <v>1</v>
      </c>
      <c r="D2" s="10" t="s">
        <v>2</v>
      </c>
      <c r="E2" s="11" t="s">
        <v>3</v>
      </c>
    </row>
    <row r="3" spans="2:5" ht="24" customHeight="1">
      <c r="B3" s="4" t="s">
        <v>85</v>
      </c>
      <c r="C3" s="2" t="s">
        <v>4</v>
      </c>
      <c r="D3" s="53">
        <v>1729</v>
      </c>
      <c r="E3" s="3" t="s">
        <v>5</v>
      </c>
    </row>
    <row r="4" spans="2:5" ht="24" customHeight="1">
      <c r="B4" s="1"/>
      <c r="C4" s="2" t="s">
        <v>6</v>
      </c>
      <c r="D4" s="53">
        <v>16</v>
      </c>
      <c r="E4" s="3" t="s">
        <v>7</v>
      </c>
    </row>
    <row r="5" spans="2:5" ht="24" customHeight="1">
      <c r="B5" s="12"/>
      <c r="C5" s="7" t="s">
        <v>8</v>
      </c>
      <c r="D5" s="30">
        <v>29748</v>
      </c>
      <c r="E5" s="8" t="s">
        <v>13</v>
      </c>
    </row>
    <row r="6" spans="2:5" ht="24" customHeight="1">
      <c r="B6" s="72" t="s">
        <v>102</v>
      </c>
      <c r="C6" s="73"/>
      <c r="D6" s="73"/>
      <c r="E6" s="74"/>
    </row>
    <row r="7" spans="2:5" ht="24" customHeight="1">
      <c r="B7" s="1"/>
      <c r="C7" s="2" t="s">
        <v>9</v>
      </c>
      <c r="D7" s="53">
        <v>683.1996200000001</v>
      </c>
      <c r="E7" s="3" t="s">
        <v>14</v>
      </c>
    </row>
    <row r="8" spans="2:5" ht="24" customHeight="1">
      <c r="B8" s="1"/>
      <c r="C8" s="2" t="s">
        <v>9</v>
      </c>
      <c r="D8" s="53">
        <v>473.86799999999994</v>
      </c>
      <c r="E8" s="3" t="s">
        <v>10</v>
      </c>
    </row>
    <row r="9" spans="2:5" ht="24" customHeight="1">
      <c r="B9" s="4" t="s">
        <v>103</v>
      </c>
      <c r="C9" s="2" t="s">
        <v>11</v>
      </c>
      <c r="D9" s="31">
        <v>1398</v>
      </c>
      <c r="E9" s="3" t="s">
        <v>12</v>
      </c>
    </row>
    <row r="10" spans="2:5" ht="24" customHeight="1">
      <c r="B10" s="1"/>
      <c r="C10" s="2" t="s">
        <v>11</v>
      </c>
      <c r="D10" s="31">
        <v>1892</v>
      </c>
      <c r="E10" s="3" t="s">
        <v>59</v>
      </c>
    </row>
    <row r="11" spans="2:5" ht="22.5" customHeight="1">
      <c r="B11" s="1"/>
      <c r="C11" s="70" t="s">
        <v>16</v>
      </c>
      <c r="D11" s="31">
        <v>17736</v>
      </c>
      <c r="E11" s="52" t="s">
        <v>60</v>
      </c>
    </row>
    <row r="12" spans="2:5" ht="24" customHeight="1">
      <c r="B12" s="1"/>
      <c r="C12" s="2" t="s">
        <v>17</v>
      </c>
      <c r="D12" s="29">
        <v>91</v>
      </c>
      <c r="E12" s="3" t="s">
        <v>49</v>
      </c>
    </row>
    <row r="13" spans="2:5" ht="24" customHeight="1">
      <c r="B13" s="1"/>
      <c r="C13" s="2" t="s">
        <v>17</v>
      </c>
      <c r="D13" s="29">
        <v>73</v>
      </c>
      <c r="E13" s="3" t="s">
        <v>52</v>
      </c>
    </row>
    <row r="14" spans="2:5" ht="24" customHeight="1">
      <c r="B14" s="1"/>
      <c r="C14" s="2" t="s">
        <v>18</v>
      </c>
      <c r="D14" s="29">
        <v>70</v>
      </c>
      <c r="E14" s="3" t="s">
        <v>19</v>
      </c>
    </row>
    <row r="15" spans="2:5" ht="24" customHeight="1">
      <c r="B15" s="1"/>
      <c r="C15" s="2" t="s">
        <v>8</v>
      </c>
      <c r="D15" s="31">
        <v>1456</v>
      </c>
      <c r="E15" s="3" t="s">
        <v>57</v>
      </c>
    </row>
    <row r="16" spans="2:5" ht="24" customHeight="1">
      <c r="B16" s="1"/>
      <c r="C16" s="2" t="s">
        <v>20</v>
      </c>
      <c r="D16" s="30">
        <v>323141356</v>
      </c>
      <c r="E16" s="13" t="s">
        <v>21</v>
      </c>
    </row>
    <row r="17" spans="2:5" ht="24" customHeight="1">
      <c r="B17" s="1"/>
      <c r="C17" s="2" t="s">
        <v>22</v>
      </c>
      <c r="D17" s="30">
        <v>136174818860</v>
      </c>
      <c r="E17" s="13" t="s">
        <v>21</v>
      </c>
    </row>
    <row r="18" spans="2:5" ht="24" customHeight="1">
      <c r="B18" s="1"/>
      <c r="C18" s="2" t="s">
        <v>22</v>
      </c>
      <c r="D18" s="30">
        <v>132473066370</v>
      </c>
      <c r="E18" s="3" t="s">
        <v>23</v>
      </c>
    </row>
    <row r="19" spans="2:5" ht="24" customHeight="1">
      <c r="B19" s="1"/>
      <c r="C19" s="2" t="s">
        <v>24</v>
      </c>
      <c r="D19" s="32">
        <v>0.972816174671723</v>
      </c>
      <c r="E19" s="3" t="s">
        <v>25</v>
      </c>
    </row>
    <row r="20" spans="2:5" ht="24" customHeight="1">
      <c r="B20" s="1"/>
      <c r="C20" s="2" t="s">
        <v>22</v>
      </c>
      <c r="D20" s="30">
        <v>32500436509</v>
      </c>
      <c r="E20" s="3" t="s">
        <v>26</v>
      </c>
    </row>
    <row r="21" spans="2:5" ht="24" customHeight="1" thickBot="1">
      <c r="B21" s="67" t="s">
        <v>101</v>
      </c>
      <c r="C21" s="68" t="s">
        <v>27</v>
      </c>
      <c r="D21" s="69">
        <v>6</v>
      </c>
      <c r="E21" s="6" t="s">
        <v>28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5433070866141736" bottom="0.7874015748031497" header="0.31496062992125984" footer="0.5118110236220472"/>
  <pageSetup horizontalDpi="600" verticalDpi="600" orientation="landscape" paperSize="9" r:id="rId2"/>
  <headerFooter alignWithMargins="0">
    <oddFooter>&amp;L&amp;F - &amp;A&amp;C&amp;"B Fantezy,Regular"&amp;11معاونت برنامه ريزي -واحد آمار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2">
      <selection activeCell="G5" sqref="A5:G16"/>
    </sheetView>
  </sheetViews>
  <sheetFormatPr defaultColWidth="9.140625" defaultRowHeight="12.75"/>
  <cols>
    <col min="1" max="1" width="12.8515625" style="0" bestFit="1" customWidth="1"/>
    <col min="2" max="2" width="17.28125" style="0" customWidth="1"/>
    <col min="3" max="3" width="21.00390625" style="0" customWidth="1"/>
    <col min="4" max="4" width="23.140625" style="0" customWidth="1"/>
    <col min="5" max="5" width="14.140625" style="0" bestFit="1" customWidth="1"/>
    <col min="6" max="6" width="20.28125" style="0" customWidth="1"/>
    <col min="7" max="7" width="20.140625" style="0" customWidth="1"/>
    <col min="8" max="8" width="12.7109375" style="0" bestFit="1" customWidth="1"/>
    <col min="10" max="10" width="12.7109375" style="0" bestFit="1" customWidth="1"/>
  </cols>
  <sheetData>
    <row r="1" spans="2:7" ht="23.25">
      <c r="B1" s="76" t="s">
        <v>46</v>
      </c>
      <c r="C1" s="76"/>
      <c r="D1" s="76"/>
      <c r="E1" s="76"/>
      <c r="F1" s="76"/>
      <c r="G1" s="76"/>
    </row>
    <row r="2" spans="2:7" ht="26.25" customHeight="1" thickBot="1">
      <c r="B2" s="75" t="str">
        <f>+'p198'!B1</f>
        <v>تا پایان  سال 1398</v>
      </c>
      <c r="C2" s="75"/>
      <c r="D2" s="75"/>
      <c r="E2" s="75"/>
      <c r="F2" s="75"/>
      <c r="G2" s="75"/>
    </row>
    <row r="3" spans="2:7" ht="25.5" customHeight="1" thickTop="1">
      <c r="B3" s="15" t="s">
        <v>29</v>
      </c>
      <c r="C3" s="16" t="s">
        <v>30</v>
      </c>
      <c r="D3" s="16" t="s">
        <v>31</v>
      </c>
      <c r="E3" s="16" t="s">
        <v>31</v>
      </c>
      <c r="F3" s="16" t="s">
        <v>32</v>
      </c>
      <c r="G3" s="17" t="s">
        <v>33</v>
      </c>
    </row>
    <row r="4" spans="2:7" ht="25.5" customHeight="1">
      <c r="B4" s="18" t="s">
        <v>34</v>
      </c>
      <c r="C4" s="19" t="s">
        <v>35</v>
      </c>
      <c r="D4" s="19" t="s">
        <v>35</v>
      </c>
      <c r="E4" s="19" t="s">
        <v>36</v>
      </c>
      <c r="F4" s="19" t="s">
        <v>37</v>
      </c>
      <c r="G4" s="20"/>
    </row>
    <row r="5" spans="2:7" ht="25.5" customHeight="1">
      <c r="B5" s="62">
        <v>0.959795246945037</v>
      </c>
      <c r="C5" s="54">
        <v>31631807174</v>
      </c>
      <c r="D5" s="54">
        <v>32956828318</v>
      </c>
      <c r="E5" s="54">
        <v>80109152</v>
      </c>
      <c r="F5" s="54">
        <v>7787</v>
      </c>
      <c r="G5" s="35" t="s">
        <v>47</v>
      </c>
    </row>
    <row r="6" spans="2:7" ht="25.5" customHeight="1">
      <c r="B6" s="62">
        <v>0.9801262065007658</v>
      </c>
      <c r="C6" s="54">
        <v>47263693614</v>
      </c>
      <c r="D6" s="54">
        <v>48222048651</v>
      </c>
      <c r="E6" s="54">
        <v>109526456</v>
      </c>
      <c r="F6" s="54">
        <v>10738</v>
      </c>
      <c r="G6" s="35" t="s">
        <v>48</v>
      </c>
    </row>
    <row r="7" spans="2:7" ht="25.5" customHeight="1">
      <c r="B7" s="62">
        <v>0.983693083265981</v>
      </c>
      <c r="C7" s="54">
        <v>28188673347</v>
      </c>
      <c r="D7" s="54">
        <v>28655963762</v>
      </c>
      <c r="E7" s="54">
        <v>63316195</v>
      </c>
      <c r="F7" s="54">
        <v>5938</v>
      </c>
      <c r="G7" s="37" t="s">
        <v>50</v>
      </c>
    </row>
    <row r="8" spans="2:7" ht="25.5" customHeight="1">
      <c r="B8" s="62">
        <v>0.96389192544724</v>
      </c>
      <c r="C8" s="54">
        <v>25388892235</v>
      </c>
      <c r="D8" s="54">
        <v>26339978129</v>
      </c>
      <c r="E8" s="54">
        <v>70189553</v>
      </c>
      <c r="F8" s="54">
        <v>5285</v>
      </c>
      <c r="G8" s="37" t="s">
        <v>84</v>
      </c>
    </row>
    <row r="9" spans="2:10" ht="25.5" customHeight="1" thickBot="1">
      <c r="B9" s="63">
        <v>0.972816174671723</v>
      </c>
      <c r="C9" s="39">
        <v>132473066370</v>
      </c>
      <c r="D9" s="39">
        <v>136174818860</v>
      </c>
      <c r="E9" s="39">
        <v>323141356</v>
      </c>
      <c r="F9" s="39">
        <v>29748</v>
      </c>
      <c r="G9" s="40" t="s">
        <v>38</v>
      </c>
      <c r="H9" s="21"/>
      <c r="J9" s="21"/>
    </row>
    <row r="10" spans="2:7" ht="52.5" customHeight="1" thickBot="1" thickTop="1">
      <c r="B10" s="77" t="s">
        <v>39</v>
      </c>
      <c r="C10" s="77"/>
      <c r="D10" s="77"/>
      <c r="E10" s="77"/>
      <c r="F10" s="77"/>
      <c r="G10" s="77"/>
    </row>
    <row r="11" spans="1:7" ht="25.5" customHeight="1" thickTop="1">
      <c r="A11" s="41" t="s">
        <v>93</v>
      </c>
      <c r="B11" s="64" t="s">
        <v>40</v>
      </c>
      <c r="C11" s="42" t="s">
        <v>41</v>
      </c>
      <c r="D11" s="42" t="s">
        <v>42</v>
      </c>
      <c r="E11" s="42" t="s">
        <v>43</v>
      </c>
      <c r="F11" s="42" t="s">
        <v>44</v>
      </c>
      <c r="G11" s="43" t="s">
        <v>33</v>
      </c>
    </row>
    <row r="12" spans="1:7" ht="25.5" customHeight="1">
      <c r="A12" s="55">
        <v>182</v>
      </c>
      <c r="B12" s="65">
        <v>616</v>
      </c>
      <c r="C12" s="54">
        <v>41</v>
      </c>
      <c r="D12" s="54">
        <v>103</v>
      </c>
      <c r="E12" s="54">
        <v>283</v>
      </c>
      <c r="F12" s="54">
        <v>6562</v>
      </c>
      <c r="G12" s="35" t="s">
        <v>47</v>
      </c>
    </row>
    <row r="13" spans="1:7" ht="25.5" customHeight="1">
      <c r="A13" s="55">
        <v>197</v>
      </c>
      <c r="B13" s="65">
        <v>1850</v>
      </c>
      <c r="C13" s="54">
        <v>48</v>
      </c>
      <c r="D13" s="54">
        <v>241</v>
      </c>
      <c r="E13" s="54">
        <v>298</v>
      </c>
      <c r="F13" s="54">
        <v>8104</v>
      </c>
      <c r="G13" s="35" t="s">
        <v>48</v>
      </c>
    </row>
    <row r="14" spans="1:7" ht="25.5" customHeight="1">
      <c r="A14" s="55">
        <v>80</v>
      </c>
      <c r="B14" s="65">
        <v>493</v>
      </c>
      <c r="C14" s="54">
        <v>42</v>
      </c>
      <c r="D14" s="54">
        <v>214</v>
      </c>
      <c r="E14" s="54">
        <v>213</v>
      </c>
      <c r="F14" s="54">
        <v>4896</v>
      </c>
      <c r="G14" s="37" t="s">
        <v>50</v>
      </c>
    </row>
    <row r="15" spans="1:7" ht="25.5" customHeight="1">
      <c r="A15" s="55">
        <v>73</v>
      </c>
      <c r="B15" s="65">
        <v>297</v>
      </c>
      <c r="C15" s="54">
        <v>30</v>
      </c>
      <c r="D15" s="54">
        <v>242</v>
      </c>
      <c r="E15" s="54">
        <v>224</v>
      </c>
      <c r="F15" s="54">
        <v>4419</v>
      </c>
      <c r="G15" s="37" t="s">
        <v>84</v>
      </c>
    </row>
    <row r="16" spans="1:7" ht="25.5" customHeight="1" thickBot="1">
      <c r="A16" s="46">
        <v>532</v>
      </c>
      <c r="B16" s="66">
        <v>3256</v>
      </c>
      <c r="C16" s="39">
        <v>161</v>
      </c>
      <c r="D16" s="39">
        <v>800</v>
      </c>
      <c r="E16" s="39">
        <v>1018</v>
      </c>
      <c r="F16" s="39">
        <v>23981</v>
      </c>
      <c r="G16" s="40" t="s">
        <v>38</v>
      </c>
    </row>
    <row r="17" ht="13.5" thickTop="1"/>
    <row r="19" ht="31.5" customHeight="1"/>
    <row r="20" ht="77.25" customHeight="1"/>
    <row r="21" ht="13.5" thickBot="1"/>
    <row r="22" spans="3:6" ht="24" thickBot="1">
      <c r="C22" s="22">
        <f>IF(C9='p198'!D18,1," ")</f>
        <v>1</v>
      </c>
      <c r="D22" s="22">
        <f>IF(D9='p198'!D17,1," ")</f>
        <v>1</v>
      </c>
      <c r="E22" s="22">
        <f>IF(E9='p198'!D16,1," ")</f>
        <v>1</v>
      </c>
      <c r="F22" s="22">
        <f>IF(F9='p198'!D5,1," ")</f>
        <v>1</v>
      </c>
    </row>
    <row r="23" ht="24" thickBot="1">
      <c r="F23" s="22">
        <f>IF(SUM(A16:F16)=F9,1," ")</f>
        <v>1</v>
      </c>
    </row>
  </sheetData>
  <sheetProtection/>
  <mergeCells count="3">
    <mergeCell ref="B1:G1"/>
    <mergeCell ref="B2:G2"/>
    <mergeCell ref="B10:G10"/>
  </mergeCells>
  <printOptions/>
  <pageMargins left="0.7086614173228347" right="0.7480314960629921" top="0.7480314960629921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- واحد آمار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5.25" customHeight="1" thickBot="1">
      <c r="B1" s="47" t="s">
        <v>105</v>
      </c>
      <c r="C1" s="48"/>
      <c r="D1" s="48" t="s">
        <v>45</v>
      </c>
      <c r="E1" s="49"/>
    </row>
    <row r="2" spans="2:5" ht="25.5" customHeight="1" thickTop="1">
      <c r="B2" s="9" t="s">
        <v>0</v>
      </c>
      <c r="C2" s="10" t="s">
        <v>1</v>
      </c>
      <c r="D2" s="10" t="s">
        <v>2</v>
      </c>
      <c r="E2" s="11" t="s">
        <v>3</v>
      </c>
    </row>
    <row r="3" spans="2:5" ht="24" customHeight="1">
      <c r="B3" s="4" t="s">
        <v>85</v>
      </c>
      <c r="C3" s="2" t="s">
        <v>4</v>
      </c>
      <c r="D3" s="53">
        <v>1729</v>
      </c>
      <c r="E3" s="3" t="s">
        <v>5</v>
      </c>
    </row>
    <row r="4" spans="2:5" ht="24" customHeight="1">
      <c r="B4" s="1"/>
      <c r="C4" s="2" t="s">
        <v>6</v>
      </c>
      <c r="D4" s="53">
        <v>19</v>
      </c>
      <c r="E4" s="3" t="s">
        <v>7</v>
      </c>
    </row>
    <row r="5" spans="2:5" ht="24" customHeight="1">
      <c r="B5" s="12"/>
      <c r="C5" s="7" t="s">
        <v>8</v>
      </c>
      <c r="D5" s="30">
        <v>30765</v>
      </c>
      <c r="E5" s="8" t="s">
        <v>13</v>
      </c>
    </row>
    <row r="6" spans="2:5" ht="24" customHeight="1">
      <c r="B6" s="72" t="s">
        <v>106</v>
      </c>
      <c r="C6" s="73"/>
      <c r="D6" s="73"/>
      <c r="E6" s="74"/>
    </row>
    <row r="7" spans="2:5" ht="24" customHeight="1">
      <c r="B7" s="1"/>
      <c r="C7" s="2" t="s">
        <v>9</v>
      </c>
      <c r="D7" s="53">
        <v>747.5</v>
      </c>
      <c r="E7" s="3" t="s">
        <v>14</v>
      </c>
    </row>
    <row r="8" spans="2:5" ht="24" customHeight="1">
      <c r="B8" s="1"/>
      <c r="C8" s="2" t="s">
        <v>9</v>
      </c>
      <c r="D8" s="53">
        <v>485</v>
      </c>
      <c r="E8" s="3" t="s">
        <v>10</v>
      </c>
    </row>
    <row r="9" spans="2:5" ht="24" customHeight="1">
      <c r="B9" s="4" t="s">
        <v>107</v>
      </c>
      <c r="C9" s="2" t="s">
        <v>11</v>
      </c>
      <c r="D9" s="31">
        <v>1513</v>
      </c>
      <c r="E9" s="3" t="s">
        <v>12</v>
      </c>
    </row>
    <row r="10" spans="2:5" ht="24" customHeight="1">
      <c r="B10" s="1"/>
      <c r="C10" s="2" t="s">
        <v>11</v>
      </c>
      <c r="D10" s="31">
        <v>1892</v>
      </c>
      <c r="E10" s="3" t="s">
        <v>59</v>
      </c>
    </row>
    <row r="11" spans="2:5" ht="22.5" customHeight="1">
      <c r="B11" s="1"/>
      <c r="C11" s="70" t="s">
        <v>16</v>
      </c>
      <c r="D11" s="31">
        <v>18346</v>
      </c>
      <c r="E11" s="52" t="s">
        <v>60</v>
      </c>
    </row>
    <row r="12" spans="2:5" ht="24" customHeight="1">
      <c r="B12" s="1"/>
      <c r="C12" s="2" t="s">
        <v>17</v>
      </c>
      <c r="D12" s="29">
        <v>101</v>
      </c>
      <c r="E12" s="3" t="s">
        <v>49</v>
      </c>
    </row>
    <row r="13" spans="2:5" ht="24" customHeight="1">
      <c r="B13" s="1"/>
      <c r="C13" s="2" t="s">
        <v>17</v>
      </c>
      <c r="D13" s="29">
        <v>88</v>
      </c>
      <c r="E13" s="3" t="s">
        <v>52</v>
      </c>
    </row>
    <row r="14" spans="2:5" ht="24" customHeight="1">
      <c r="B14" s="1"/>
      <c r="C14" s="2" t="s">
        <v>18</v>
      </c>
      <c r="D14" s="29">
        <v>70</v>
      </c>
      <c r="E14" s="3" t="s">
        <v>19</v>
      </c>
    </row>
    <row r="15" spans="2:5" ht="24" customHeight="1">
      <c r="B15" s="1"/>
      <c r="C15" s="2" t="s">
        <v>8</v>
      </c>
      <c r="D15" s="31">
        <v>733</v>
      </c>
      <c r="E15" s="3" t="s">
        <v>57</v>
      </c>
    </row>
    <row r="16" spans="2:5" ht="24" customHeight="1">
      <c r="B16" s="1"/>
      <c r="C16" s="2" t="s">
        <v>20</v>
      </c>
      <c r="D16" s="30">
        <v>357064790</v>
      </c>
      <c r="E16" s="13" t="s">
        <v>21</v>
      </c>
    </row>
    <row r="17" spans="2:5" ht="24" customHeight="1">
      <c r="B17" s="1"/>
      <c r="C17" s="2" t="s">
        <v>22</v>
      </c>
      <c r="D17" s="30">
        <v>160146864665</v>
      </c>
      <c r="E17" s="13" t="s">
        <v>21</v>
      </c>
    </row>
    <row r="18" spans="2:5" ht="24" customHeight="1">
      <c r="B18" s="1"/>
      <c r="C18" s="2" t="s">
        <v>22</v>
      </c>
      <c r="D18" s="30">
        <v>156558526803</v>
      </c>
      <c r="E18" s="3" t="s">
        <v>23</v>
      </c>
    </row>
    <row r="19" spans="2:5" ht="24" customHeight="1">
      <c r="B19" s="1"/>
      <c r="C19" s="2" t="s">
        <v>24</v>
      </c>
      <c r="D19" s="32">
        <v>0.9775934554228946</v>
      </c>
      <c r="E19" s="3" t="s">
        <v>25</v>
      </c>
    </row>
    <row r="20" spans="2:5" ht="24" customHeight="1">
      <c r="B20" s="1"/>
      <c r="C20" s="2" t="s">
        <v>22</v>
      </c>
      <c r="D20" s="30">
        <v>36088774371</v>
      </c>
      <c r="E20" s="3" t="s">
        <v>26</v>
      </c>
    </row>
    <row r="21" spans="2:5" ht="24" customHeight="1" thickBot="1">
      <c r="B21" s="67" t="s">
        <v>101</v>
      </c>
      <c r="C21" s="68" t="s">
        <v>27</v>
      </c>
      <c r="D21" s="71">
        <v>6</v>
      </c>
      <c r="E21" s="6" t="s">
        <v>28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5433070866141736" bottom="0.7874015748031497" header="0.31496062992125984" footer="0.5118110236220472"/>
  <pageSetup horizontalDpi="600" verticalDpi="600" orientation="landscape" paperSize="9" r:id="rId2"/>
  <headerFooter alignWithMargins="0">
    <oddFooter>&amp;L&amp;F - &amp;A&amp;C&amp;"B Fantezy,Regular"&amp;11معاونت برنامه ريزي -واحد آمار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B1" sqref="A1:G16"/>
    </sheetView>
  </sheetViews>
  <sheetFormatPr defaultColWidth="9.140625" defaultRowHeight="12.75"/>
  <cols>
    <col min="1" max="1" width="12.8515625" style="0" bestFit="1" customWidth="1"/>
    <col min="2" max="2" width="17.28125" style="0" customWidth="1"/>
    <col min="3" max="3" width="21.00390625" style="0" customWidth="1"/>
    <col min="4" max="4" width="23.140625" style="0" customWidth="1"/>
    <col min="5" max="5" width="14.140625" style="0" bestFit="1" customWidth="1"/>
    <col min="6" max="6" width="20.28125" style="0" customWidth="1"/>
    <col min="7" max="7" width="20.140625" style="0" customWidth="1"/>
    <col min="8" max="8" width="12.7109375" style="0" bestFit="1" customWidth="1"/>
    <col min="10" max="10" width="12.7109375" style="0" bestFit="1" customWidth="1"/>
  </cols>
  <sheetData>
    <row r="1" spans="2:7" ht="23.25">
      <c r="B1" s="76" t="s">
        <v>46</v>
      </c>
      <c r="C1" s="76"/>
      <c r="D1" s="76"/>
      <c r="E1" s="76"/>
      <c r="F1" s="76"/>
      <c r="G1" s="76"/>
    </row>
    <row r="2" spans="2:7" ht="26.25" customHeight="1" thickBot="1">
      <c r="B2" s="75" t="s">
        <v>105</v>
      </c>
      <c r="C2" s="75"/>
      <c r="D2" s="75"/>
      <c r="E2" s="75"/>
      <c r="F2" s="75"/>
      <c r="G2" s="75"/>
    </row>
    <row r="3" spans="2:7" ht="25.5" customHeight="1" thickTop="1">
      <c r="B3" s="15" t="s">
        <v>29</v>
      </c>
      <c r="C3" s="16" t="s">
        <v>30</v>
      </c>
      <c r="D3" s="16" t="s">
        <v>31</v>
      </c>
      <c r="E3" s="16" t="s">
        <v>31</v>
      </c>
      <c r="F3" s="16" t="s">
        <v>32</v>
      </c>
      <c r="G3" s="17" t="s">
        <v>33</v>
      </c>
    </row>
    <row r="4" spans="2:7" ht="25.5" customHeight="1">
      <c r="B4" s="18" t="s">
        <v>34</v>
      </c>
      <c r="C4" s="19" t="s">
        <v>35</v>
      </c>
      <c r="D4" s="19" t="s">
        <v>35</v>
      </c>
      <c r="E4" s="19" t="s">
        <v>36</v>
      </c>
      <c r="F4" s="19" t="s">
        <v>37</v>
      </c>
      <c r="G4" s="20"/>
    </row>
    <row r="5" spans="2:7" ht="25.5" customHeight="1">
      <c r="B5" s="62">
        <v>1.0312988320767937</v>
      </c>
      <c r="C5" s="54">
        <v>39670799301</v>
      </c>
      <c r="D5" s="54">
        <v>38466832374</v>
      </c>
      <c r="E5" s="54">
        <v>85720800</v>
      </c>
      <c r="F5" s="54">
        <v>8097</v>
      </c>
      <c r="G5" s="35" t="s">
        <v>47</v>
      </c>
    </row>
    <row r="6" spans="2:7" ht="25.5" customHeight="1">
      <c r="B6" s="62">
        <v>0.9630009581748931</v>
      </c>
      <c r="C6" s="54">
        <v>56580133508</v>
      </c>
      <c r="D6" s="54">
        <v>58753974259</v>
      </c>
      <c r="E6" s="54">
        <v>125253147</v>
      </c>
      <c r="F6" s="54">
        <v>11075</v>
      </c>
      <c r="G6" s="35" t="s">
        <v>48</v>
      </c>
    </row>
    <row r="7" spans="2:7" ht="25.5" customHeight="1">
      <c r="B7" s="62">
        <v>0.983621880549295</v>
      </c>
      <c r="C7" s="54">
        <v>31987302266</v>
      </c>
      <c r="D7" s="54">
        <v>32519917357</v>
      </c>
      <c r="E7" s="54">
        <v>70792535</v>
      </c>
      <c r="F7" s="54">
        <v>6105</v>
      </c>
      <c r="G7" s="37" t="s">
        <v>50</v>
      </c>
    </row>
    <row r="8" spans="2:7" ht="25.5" customHeight="1">
      <c r="B8" s="62">
        <v>0.9314004046322462</v>
      </c>
      <c r="C8" s="54">
        <v>28320291728</v>
      </c>
      <c r="D8" s="54">
        <v>30406140675</v>
      </c>
      <c r="E8" s="54">
        <v>75298308</v>
      </c>
      <c r="F8" s="54">
        <v>5488</v>
      </c>
      <c r="G8" s="37" t="s">
        <v>84</v>
      </c>
    </row>
    <row r="9" spans="2:10" ht="25.5" customHeight="1" thickBot="1">
      <c r="B9" s="63">
        <v>0.9775934554228946</v>
      </c>
      <c r="C9" s="39">
        <v>156558526803</v>
      </c>
      <c r="D9" s="39">
        <v>160146864665</v>
      </c>
      <c r="E9" s="39">
        <v>357064790</v>
      </c>
      <c r="F9" s="39">
        <v>30765</v>
      </c>
      <c r="G9" s="40" t="s">
        <v>38</v>
      </c>
      <c r="H9" s="21"/>
      <c r="J9" s="21"/>
    </row>
    <row r="10" spans="2:7" ht="52.5" customHeight="1" thickBot="1" thickTop="1">
      <c r="B10" s="77" t="s">
        <v>39</v>
      </c>
      <c r="C10" s="77"/>
      <c r="D10" s="77"/>
      <c r="E10" s="77"/>
      <c r="F10" s="77"/>
      <c r="G10" s="77"/>
    </row>
    <row r="11" spans="1:7" ht="25.5" customHeight="1" thickTop="1">
      <c r="A11" s="41" t="s">
        <v>93</v>
      </c>
      <c r="B11" s="64" t="s">
        <v>40</v>
      </c>
      <c r="C11" s="42" t="s">
        <v>41</v>
      </c>
      <c r="D11" s="42" t="s">
        <v>42</v>
      </c>
      <c r="E11" s="42" t="s">
        <v>43</v>
      </c>
      <c r="F11" s="42" t="s">
        <v>44</v>
      </c>
      <c r="G11" s="43" t="s">
        <v>33</v>
      </c>
    </row>
    <row r="12" spans="1:7" ht="25.5" customHeight="1">
      <c r="A12" s="55">
        <v>182</v>
      </c>
      <c r="B12" s="65">
        <v>665</v>
      </c>
      <c r="C12" s="54">
        <v>44</v>
      </c>
      <c r="D12" s="54">
        <v>107</v>
      </c>
      <c r="E12" s="54">
        <v>290</v>
      </c>
      <c r="F12" s="54">
        <v>6809</v>
      </c>
      <c r="G12" s="35" t="s">
        <v>47</v>
      </c>
    </row>
    <row r="13" spans="1:7" ht="25.5" customHeight="1">
      <c r="A13" s="55">
        <v>197</v>
      </c>
      <c r="B13" s="65">
        <v>1912</v>
      </c>
      <c r="C13" s="54">
        <v>52</v>
      </c>
      <c r="D13" s="54">
        <v>248</v>
      </c>
      <c r="E13" s="54">
        <v>307</v>
      </c>
      <c r="F13" s="54">
        <v>8359</v>
      </c>
      <c r="G13" s="35" t="s">
        <v>48</v>
      </c>
    </row>
    <row r="14" spans="1:7" ht="25.5" customHeight="1">
      <c r="A14" s="55">
        <v>80</v>
      </c>
      <c r="B14" s="65">
        <v>509</v>
      </c>
      <c r="C14" s="54">
        <v>42</v>
      </c>
      <c r="D14" s="54">
        <v>223</v>
      </c>
      <c r="E14" s="54">
        <v>218</v>
      </c>
      <c r="F14" s="54">
        <v>5033</v>
      </c>
      <c r="G14" s="37" t="s">
        <v>50</v>
      </c>
    </row>
    <row r="15" spans="1:7" ht="25.5" customHeight="1">
      <c r="A15" s="55">
        <v>73</v>
      </c>
      <c r="B15" s="65">
        <v>320</v>
      </c>
      <c r="C15" s="54">
        <v>30</v>
      </c>
      <c r="D15" s="54">
        <v>250</v>
      </c>
      <c r="E15" s="54">
        <v>229</v>
      </c>
      <c r="F15" s="54">
        <v>4586</v>
      </c>
      <c r="G15" s="37" t="s">
        <v>84</v>
      </c>
    </row>
    <row r="16" spans="1:7" ht="25.5" customHeight="1" thickBot="1">
      <c r="A16" s="46">
        <v>532</v>
      </c>
      <c r="B16" s="66">
        <v>3406</v>
      </c>
      <c r="C16" s="39">
        <v>168</v>
      </c>
      <c r="D16" s="39">
        <v>828</v>
      </c>
      <c r="E16" s="39">
        <v>1044</v>
      </c>
      <c r="F16" s="39">
        <v>24787</v>
      </c>
      <c r="G16" s="40" t="s">
        <v>38</v>
      </c>
    </row>
    <row r="17" ht="13.5" thickTop="1"/>
    <row r="19" ht="31.5" customHeight="1"/>
    <row r="20" ht="77.25" customHeight="1"/>
    <row r="21" ht="13.5" thickBot="1"/>
    <row r="22" spans="3:6" ht="24" thickBot="1">
      <c r="C22" s="22">
        <f>IF(C9='p199'!D18,1," ")</f>
        <v>1</v>
      </c>
      <c r="D22" s="22">
        <f>IF(D9='p199'!D17,1," ")</f>
        <v>1</v>
      </c>
      <c r="E22" s="22">
        <f>IF(E9='p199'!D16,1," ")</f>
        <v>1</v>
      </c>
      <c r="F22" s="22">
        <f>IF(F9='p199'!D5,1," ")</f>
        <v>1</v>
      </c>
    </row>
    <row r="23" ht="24" thickBot="1">
      <c r="F23" s="22">
        <f>IF(SUM(A16:F16)=F9,1," ")</f>
        <v>1</v>
      </c>
    </row>
  </sheetData>
  <sheetProtection/>
  <mergeCells count="3">
    <mergeCell ref="B1:G1"/>
    <mergeCell ref="B2:G2"/>
    <mergeCell ref="B10:G10"/>
  </mergeCells>
  <printOptions/>
  <pageMargins left="0.7086614173228347" right="0.7480314960629921" top="0.7480314960629921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- واحد آمار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E3" sqref="B3:E21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5.25" customHeight="1" thickBot="1">
      <c r="B1" s="47" t="s">
        <v>108</v>
      </c>
      <c r="C1" s="48"/>
      <c r="D1" s="48" t="s">
        <v>45</v>
      </c>
      <c r="E1" s="49"/>
    </row>
    <row r="2" spans="2:5" ht="25.5" customHeight="1" thickTop="1">
      <c r="B2" s="9" t="s">
        <v>0</v>
      </c>
      <c r="C2" s="10" t="s">
        <v>1</v>
      </c>
      <c r="D2" s="10" t="s">
        <v>2</v>
      </c>
      <c r="E2" s="11" t="s">
        <v>3</v>
      </c>
    </row>
    <row r="3" spans="2:5" ht="24" customHeight="1">
      <c r="B3" s="4" t="s">
        <v>85</v>
      </c>
      <c r="C3" s="2" t="s">
        <v>4</v>
      </c>
      <c r="D3" s="53">
        <v>1729</v>
      </c>
      <c r="E3" s="3" t="s">
        <v>5</v>
      </c>
    </row>
    <row r="4" spans="2:5" ht="24" customHeight="1">
      <c r="B4" s="1"/>
      <c r="C4" s="2" t="s">
        <v>6</v>
      </c>
      <c r="D4" s="53">
        <v>19</v>
      </c>
      <c r="E4" s="3" t="s">
        <v>7</v>
      </c>
    </row>
    <row r="5" spans="2:5" ht="24" customHeight="1">
      <c r="B5" s="12"/>
      <c r="C5" s="7" t="s">
        <v>8</v>
      </c>
      <c r="D5" s="30">
        <v>31541</v>
      </c>
      <c r="E5" s="8" t="s">
        <v>13</v>
      </c>
    </row>
    <row r="6" spans="2:5" ht="24" customHeight="1">
      <c r="B6" s="72" t="s">
        <v>109</v>
      </c>
      <c r="C6" s="73"/>
      <c r="D6" s="73"/>
      <c r="E6" s="74"/>
    </row>
    <row r="7" spans="2:5" ht="24" customHeight="1">
      <c r="B7" s="1"/>
      <c r="C7" s="2" t="s">
        <v>9</v>
      </c>
      <c r="D7" s="53">
        <v>769.527</v>
      </c>
      <c r="E7" s="3" t="s">
        <v>14</v>
      </c>
    </row>
    <row r="8" spans="2:5" ht="24" customHeight="1">
      <c r="B8" s="1"/>
      <c r="C8" s="2" t="s">
        <v>9</v>
      </c>
      <c r="D8" s="53">
        <v>495.94899999999996</v>
      </c>
      <c r="E8" s="3" t="s">
        <v>10</v>
      </c>
    </row>
    <row r="9" spans="2:5" ht="24" customHeight="1">
      <c r="B9" s="4" t="s">
        <v>110</v>
      </c>
      <c r="C9" s="2" t="s">
        <v>11</v>
      </c>
      <c r="D9" s="31">
        <v>1573</v>
      </c>
      <c r="E9" s="3" t="s">
        <v>12</v>
      </c>
    </row>
    <row r="10" spans="2:5" ht="24" customHeight="1">
      <c r="B10" s="1"/>
      <c r="C10" s="2" t="s">
        <v>11</v>
      </c>
      <c r="D10" s="31">
        <v>1892</v>
      </c>
      <c r="E10" s="3" t="s">
        <v>59</v>
      </c>
    </row>
    <row r="11" spans="2:5" ht="22.5" customHeight="1">
      <c r="B11" s="1"/>
      <c r="C11" s="70" t="s">
        <v>16</v>
      </c>
      <c r="D11" s="31">
        <v>18621</v>
      </c>
      <c r="E11" s="52" t="s">
        <v>60</v>
      </c>
    </row>
    <row r="12" spans="2:5" ht="24" customHeight="1">
      <c r="B12" s="1"/>
      <c r="C12" s="2" t="s">
        <v>17</v>
      </c>
      <c r="D12" s="29">
        <v>95</v>
      </c>
      <c r="E12" s="3" t="s">
        <v>49</v>
      </c>
    </row>
    <row r="13" spans="2:5" ht="24" customHeight="1">
      <c r="B13" s="1"/>
      <c r="C13" s="2" t="s">
        <v>17</v>
      </c>
      <c r="D13" s="29">
        <v>92</v>
      </c>
      <c r="E13" s="3" t="s">
        <v>52</v>
      </c>
    </row>
    <row r="14" spans="2:5" ht="24" customHeight="1">
      <c r="B14" s="1"/>
      <c r="C14" s="2" t="s">
        <v>18</v>
      </c>
      <c r="D14" s="29">
        <v>71</v>
      </c>
      <c r="E14" s="3" t="s">
        <v>19</v>
      </c>
    </row>
    <row r="15" spans="2:5" ht="24" customHeight="1">
      <c r="B15" s="1"/>
      <c r="C15" s="2" t="s">
        <v>8</v>
      </c>
      <c r="D15" s="31">
        <v>1421</v>
      </c>
      <c r="E15" s="3" t="s">
        <v>57</v>
      </c>
    </row>
    <row r="16" spans="2:5" ht="24" customHeight="1">
      <c r="B16" s="1"/>
      <c r="C16" s="2" t="s">
        <v>20</v>
      </c>
      <c r="D16" s="30">
        <v>380961073</v>
      </c>
      <c r="E16" s="13" t="s">
        <v>21</v>
      </c>
    </row>
    <row r="17" spans="2:5" ht="24" customHeight="1">
      <c r="B17" s="1"/>
      <c r="C17" s="2" t="s">
        <v>22</v>
      </c>
      <c r="D17" s="30">
        <v>202641917531</v>
      </c>
      <c r="E17" s="13" t="s">
        <v>21</v>
      </c>
    </row>
    <row r="18" spans="2:5" ht="24" customHeight="1">
      <c r="B18" s="1"/>
      <c r="C18" s="2" t="s">
        <v>22</v>
      </c>
      <c r="D18" s="30">
        <v>175739108059</v>
      </c>
      <c r="E18" s="3" t="s">
        <v>23</v>
      </c>
    </row>
    <row r="19" spans="2:5" ht="24" customHeight="1">
      <c r="B19" s="1"/>
      <c r="C19" s="2" t="s">
        <v>24</v>
      </c>
      <c r="D19" s="32">
        <v>0.8672396619624149</v>
      </c>
      <c r="E19" s="3" t="s">
        <v>25</v>
      </c>
    </row>
    <row r="20" spans="2:5" ht="24" customHeight="1">
      <c r="B20" s="1"/>
      <c r="C20" s="2" t="s">
        <v>22</v>
      </c>
      <c r="D20" s="30">
        <v>62991583843</v>
      </c>
      <c r="E20" s="3" t="s">
        <v>26</v>
      </c>
    </row>
    <row r="21" spans="2:5" ht="24" customHeight="1" thickBot="1">
      <c r="B21" s="67" t="s">
        <v>101</v>
      </c>
      <c r="C21" s="68" t="s">
        <v>27</v>
      </c>
      <c r="D21" s="71">
        <v>6</v>
      </c>
      <c r="E21" s="6" t="s">
        <v>28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5433070866141736" bottom="0.7874015748031497" header="0.31496062992125984" footer="0.5118110236220472"/>
  <pageSetup horizontalDpi="600" verticalDpi="600" orientation="landscape" paperSize="9" r:id="rId2"/>
  <headerFooter alignWithMargins="0">
    <oddFooter>&amp;L&amp;F - &amp;A&amp;C&amp;"B Fantezy,Regular"&amp;11معاونت برنامه ريزي -واحد آمار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4">
      <selection activeCell="G12" sqref="A12:G15"/>
    </sheetView>
  </sheetViews>
  <sheetFormatPr defaultColWidth="9.140625" defaultRowHeight="12.75"/>
  <cols>
    <col min="1" max="1" width="12.8515625" style="0" bestFit="1" customWidth="1"/>
    <col min="2" max="2" width="17.28125" style="0" customWidth="1"/>
    <col min="3" max="3" width="21.00390625" style="0" customWidth="1"/>
    <col min="4" max="4" width="23.140625" style="0" customWidth="1"/>
    <col min="5" max="5" width="14.140625" style="0" bestFit="1" customWidth="1"/>
    <col min="6" max="6" width="20.28125" style="0" customWidth="1"/>
    <col min="7" max="7" width="20.140625" style="0" customWidth="1"/>
    <col min="8" max="8" width="12.7109375" style="0" bestFit="1" customWidth="1"/>
    <col min="10" max="10" width="12.7109375" style="0" bestFit="1" customWidth="1"/>
  </cols>
  <sheetData>
    <row r="1" spans="2:7" ht="23.25">
      <c r="B1" s="76" t="s">
        <v>46</v>
      </c>
      <c r="C1" s="76"/>
      <c r="D1" s="76"/>
      <c r="E1" s="76"/>
      <c r="F1" s="76"/>
      <c r="G1" s="76"/>
    </row>
    <row r="2" spans="2:7" ht="26.25" customHeight="1" thickBot="1">
      <c r="B2" s="75" t="str">
        <f>+'p11400'!B1</f>
        <v>تا پایان  سال 1400</v>
      </c>
      <c r="C2" s="75"/>
      <c r="D2" s="75"/>
      <c r="E2" s="75"/>
      <c r="F2" s="75"/>
      <c r="G2" s="75"/>
    </row>
    <row r="3" spans="2:7" ht="25.5" customHeight="1" thickTop="1">
      <c r="B3" s="15" t="s">
        <v>29</v>
      </c>
      <c r="C3" s="16" t="s">
        <v>30</v>
      </c>
      <c r="D3" s="16" t="s">
        <v>31</v>
      </c>
      <c r="E3" s="16" t="s">
        <v>31</v>
      </c>
      <c r="F3" s="16" t="s">
        <v>32</v>
      </c>
      <c r="G3" s="17" t="s">
        <v>33</v>
      </c>
    </row>
    <row r="4" spans="2:7" ht="25.5" customHeight="1">
      <c r="B4" s="18" t="s">
        <v>34</v>
      </c>
      <c r="C4" s="19" t="s">
        <v>35</v>
      </c>
      <c r="D4" s="19" t="s">
        <v>35</v>
      </c>
      <c r="E4" s="19" t="s">
        <v>36</v>
      </c>
      <c r="F4" s="19" t="s">
        <v>37</v>
      </c>
      <c r="G4" s="20"/>
    </row>
    <row r="5" spans="2:7" ht="25.5" customHeight="1">
      <c r="B5" s="62">
        <v>0.8859619336895772</v>
      </c>
      <c r="C5" s="54">
        <v>42397936580</v>
      </c>
      <c r="D5" s="54">
        <v>47855257622</v>
      </c>
      <c r="E5" s="54">
        <v>97242660</v>
      </c>
      <c r="F5" s="54">
        <v>8381</v>
      </c>
      <c r="G5" s="35" t="s">
        <v>47</v>
      </c>
    </row>
    <row r="6" spans="2:7" ht="25.5" customHeight="1">
      <c r="B6" s="62">
        <v>0.8654360582900659</v>
      </c>
      <c r="C6" s="54">
        <v>67339640000</v>
      </c>
      <c r="D6" s="54">
        <v>77810069681</v>
      </c>
      <c r="E6" s="54">
        <v>131518305</v>
      </c>
      <c r="F6" s="54">
        <v>11255</v>
      </c>
      <c r="G6" s="35" t="s">
        <v>48</v>
      </c>
    </row>
    <row r="7" spans="2:7" ht="25.5" customHeight="1">
      <c r="B7" s="62">
        <v>0.8804952680273609</v>
      </c>
      <c r="C7" s="54">
        <v>33091150479</v>
      </c>
      <c r="D7" s="54">
        <v>37582428527</v>
      </c>
      <c r="E7" s="54">
        <v>71017679</v>
      </c>
      <c r="F7" s="54">
        <v>6247</v>
      </c>
      <c r="G7" s="37" t="s">
        <v>50</v>
      </c>
    </row>
    <row r="8" spans="2:7" ht="25.5" customHeight="1">
      <c r="B8" s="62">
        <v>0.8354126494628413</v>
      </c>
      <c r="C8" s="54">
        <v>32910381000</v>
      </c>
      <c r="D8" s="54">
        <v>39394161701</v>
      </c>
      <c r="E8" s="54">
        <v>81182429</v>
      </c>
      <c r="F8" s="54">
        <v>5658</v>
      </c>
      <c r="G8" s="37" t="s">
        <v>84</v>
      </c>
    </row>
    <row r="9" spans="2:10" ht="25.5" customHeight="1" thickBot="1">
      <c r="B9" s="63">
        <f>C9/D9</f>
        <v>0.8672396619624149</v>
      </c>
      <c r="C9" s="39">
        <f>SUM(C5:C8)</f>
        <v>175739108059</v>
      </c>
      <c r="D9" s="39">
        <f>SUM(D5:D8)</f>
        <v>202641917531</v>
      </c>
      <c r="E9" s="39">
        <f>SUM(E5:E8)</f>
        <v>380961073</v>
      </c>
      <c r="F9" s="39">
        <f>SUM(F5:F8)</f>
        <v>31541</v>
      </c>
      <c r="G9" s="40" t="s">
        <v>38</v>
      </c>
      <c r="H9" s="21"/>
      <c r="J9" s="21"/>
    </row>
    <row r="10" spans="2:7" ht="52.5" customHeight="1" thickBot="1" thickTop="1">
      <c r="B10" s="77" t="s">
        <v>39</v>
      </c>
      <c r="C10" s="77"/>
      <c r="D10" s="77"/>
      <c r="E10" s="77"/>
      <c r="F10" s="77"/>
      <c r="G10" s="77"/>
    </row>
    <row r="11" spans="1:7" ht="25.5" customHeight="1" thickTop="1">
      <c r="A11" s="41" t="s">
        <v>93</v>
      </c>
      <c r="B11" s="64" t="s">
        <v>40</v>
      </c>
      <c r="C11" s="42" t="s">
        <v>41</v>
      </c>
      <c r="D11" s="42" t="s">
        <v>42</v>
      </c>
      <c r="E11" s="42" t="s">
        <v>43</v>
      </c>
      <c r="F11" s="42" t="s">
        <v>44</v>
      </c>
      <c r="G11" s="43" t="s">
        <v>33</v>
      </c>
    </row>
    <row r="12" spans="1:7" ht="25.5" customHeight="1">
      <c r="A12" s="55">
        <v>182</v>
      </c>
      <c r="B12" s="65">
        <v>685</v>
      </c>
      <c r="C12" s="54">
        <v>50</v>
      </c>
      <c r="D12" s="54">
        <v>163</v>
      </c>
      <c r="E12" s="54">
        <v>301</v>
      </c>
      <c r="F12" s="54">
        <v>7000</v>
      </c>
      <c r="G12" s="35" t="s">
        <v>47</v>
      </c>
    </row>
    <row r="13" spans="1:7" ht="25.5" customHeight="1">
      <c r="A13" s="55">
        <v>197</v>
      </c>
      <c r="B13" s="65">
        <v>1947</v>
      </c>
      <c r="C13" s="54">
        <v>48</v>
      </c>
      <c r="D13" s="54">
        <v>204</v>
      </c>
      <c r="E13" s="54">
        <v>313</v>
      </c>
      <c r="F13" s="54">
        <v>8546</v>
      </c>
      <c r="G13" s="35" t="s">
        <v>48</v>
      </c>
    </row>
    <row r="14" spans="1:7" ht="25.5" customHeight="1">
      <c r="A14" s="55">
        <v>80</v>
      </c>
      <c r="B14" s="65">
        <v>526</v>
      </c>
      <c r="C14" s="54">
        <v>42</v>
      </c>
      <c r="D14" s="54">
        <v>227</v>
      </c>
      <c r="E14" s="54">
        <v>219</v>
      </c>
      <c r="F14" s="54">
        <v>5153</v>
      </c>
      <c r="G14" s="37" t="s">
        <v>50</v>
      </c>
    </row>
    <row r="15" spans="1:7" ht="25.5" customHeight="1">
      <c r="A15" s="55">
        <v>73</v>
      </c>
      <c r="B15" s="65">
        <v>336</v>
      </c>
      <c r="C15" s="54">
        <v>30</v>
      </c>
      <c r="D15" s="54">
        <v>257</v>
      </c>
      <c r="E15" s="54">
        <v>235</v>
      </c>
      <c r="F15" s="54">
        <v>4727</v>
      </c>
      <c r="G15" s="37" t="s">
        <v>84</v>
      </c>
    </row>
    <row r="16" spans="1:7" ht="25.5" customHeight="1" thickBot="1">
      <c r="A16" s="46">
        <f aca="true" t="shared" si="0" ref="A16:F16">SUM(A12:A15)</f>
        <v>532</v>
      </c>
      <c r="B16" s="66">
        <f t="shared" si="0"/>
        <v>3494</v>
      </c>
      <c r="C16" s="39">
        <f t="shared" si="0"/>
        <v>170</v>
      </c>
      <c r="D16" s="39">
        <f t="shared" si="0"/>
        <v>851</v>
      </c>
      <c r="E16" s="39">
        <f t="shared" si="0"/>
        <v>1068</v>
      </c>
      <c r="F16" s="39">
        <f t="shared" si="0"/>
        <v>25426</v>
      </c>
      <c r="G16" s="40" t="s">
        <v>38</v>
      </c>
    </row>
    <row r="17" ht="13.5" thickTop="1"/>
    <row r="19" ht="31.5" customHeight="1"/>
    <row r="20" ht="77.25" customHeight="1"/>
    <row r="21" ht="13.5" thickBot="1"/>
    <row r="22" spans="3:6" ht="24" thickBot="1">
      <c r="C22" s="22">
        <f>IF(C9='p11400'!D18,1," ")</f>
        <v>1</v>
      </c>
      <c r="D22" s="22">
        <f>IF(D9='p11400'!D17,1," ")</f>
        <v>1</v>
      </c>
      <c r="E22" s="22">
        <f>IF(E9='p11400'!D16,1," ")</f>
        <v>1</v>
      </c>
      <c r="F22" s="22">
        <f>IF(F9='p11400'!D5,1," ")</f>
        <v>1</v>
      </c>
    </row>
    <row r="23" ht="24" thickBot="1">
      <c r="F23" s="22">
        <f>IF(SUM(A16:F16)=F9,1," ")</f>
        <v>1</v>
      </c>
    </row>
  </sheetData>
  <sheetProtection/>
  <mergeCells count="3">
    <mergeCell ref="B1:G1"/>
    <mergeCell ref="B2:G2"/>
    <mergeCell ref="B10:G10"/>
  </mergeCells>
  <printOptions/>
  <pageMargins left="0.7086614173228347" right="0.7480314960629921" top="0.7480314960629921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- واحد آمار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B6" sqref="B6:E6"/>
    </sheetView>
  </sheetViews>
  <sheetFormatPr defaultColWidth="9.140625" defaultRowHeight="12.75"/>
  <cols>
    <col min="1" max="1" width="17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20.28125" style="0" customWidth="1"/>
    <col min="6" max="6" width="20.140625" style="0" customWidth="1"/>
    <col min="7" max="7" width="12.7109375" style="0" bestFit="1" customWidth="1"/>
    <col min="9" max="9" width="12.7109375" style="0" bestFit="1" customWidth="1"/>
  </cols>
  <sheetData>
    <row r="1" spans="1:6" ht="23.25">
      <c r="A1" s="76" t="s">
        <v>46</v>
      </c>
      <c r="B1" s="76"/>
      <c r="C1" s="76"/>
      <c r="D1" s="76"/>
      <c r="E1" s="76"/>
      <c r="F1" s="76"/>
    </row>
    <row r="2" spans="1:6" ht="26.25" customHeight="1" thickBot="1">
      <c r="A2" s="75" t="str">
        <f>'p187'!B1</f>
        <v>تا پايان سال 1387</v>
      </c>
      <c r="B2" s="75"/>
      <c r="C2" s="75"/>
      <c r="D2" s="75"/>
      <c r="E2" s="75"/>
      <c r="F2" s="75"/>
    </row>
    <row r="3" spans="1:6" ht="25.5" customHeight="1" thickTop="1">
      <c r="A3" s="15" t="s">
        <v>29</v>
      </c>
      <c r="B3" s="16" t="s">
        <v>30</v>
      </c>
      <c r="C3" s="16" t="s">
        <v>31</v>
      </c>
      <c r="D3" s="16" t="s">
        <v>31</v>
      </c>
      <c r="E3" s="16" t="s">
        <v>32</v>
      </c>
      <c r="F3" s="17" t="s">
        <v>33</v>
      </c>
    </row>
    <row r="4" spans="1:6" ht="25.5" customHeight="1">
      <c r="A4" s="18" t="s">
        <v>34</v>
      </c>
      <c r="B4" s="19" t="s">
        <v>35</v>
      </c>
      <c r="C4" s="19" t="s">
        <v>35</v>
      </c>
      <c r="D4" s="19" t="s">
        <v>36</v>
      </c>
      <c r="E4" s="19" t="s">
        <v>37</v>
      </c>
      <c r="F4" s="20"/>
    </row>
    <row r="5" spans="1:6" ht="25.5" customHeight="1">
      <c r="A5" s="33">
        <f>B5/C5</f>
        <v>0.8143245018807294</v>
      </c>
      <c r="B5" s="34">
        <v>5372543071</v>
      </c>
      <c r="C5" s="34">
        <v>6597545645</v>
      </c>
      <c r="D5" s="34">
        <v>74831932</v>
      </c>
      <c r="E5" s="34">
        <v>6983</v>
      </c>
      <c r="F5" s="35" t="s">
        <v>47</v>
      </c>
    </row>
    <row r="6" spans="1:6" ht="25.5" customHeight="1">
      <c r="A6" s="33">
        <f>B6/C6</f>
        <v>0.8659606369045629</v>
      </c>
      <c r="B6" s="34">
        <v>4774800030</v>
      </c>
      <c r="C6" s="34">
        <v>5513876528</v>
      </c>
      <c r="D6" s="34">
        <v>68759031</v>
      </c>
      <c r="E6" s="34">
        <v>8556</v>
      </c>
      <c r="F6" s="35" t="s">
        <v>48</v>
      </c>
    </row>
    <row r="7" spans="1:6" ht="25.5" customHeight="1">
      <c r="A7" s="33">
        <f>B7/C7</f>
        <v>0.6296449918556376</v>
      </c>
      <c r="B7" s="36">
        <v>714701083</v>
      </c>
      <c r="C7" s="36">
        <v>1135085790</v>
      </c>
      <c r="D7" s="36">
        <v>9061565</v>
      </c>
      <c r="E7" s="36">
        <v>1391</v>
      </c>
      <c r="F7" s="37" t="s">
        <v>50</v>
      </c>
    </row>
    <row r="8" spans="1:9" ht="25.5" customHeight="1" thickBot="1">
      <c r="A8" s="38">
        <f>B8/C8</f>
        <v>0.819993028678935</v>
      </c>
      <c r="B8" s="39">
        <f>SUM(B5:B7)</f>
        <v>10862044184</v>
      </c>
      <c r="C8" s="39">
        <f>SUM(C5:C7)</f>
        <v>13246507963</v>
      </c>
      <c r="D8" s="39">
        <f>SUM(D5:D7)</f>
        <v>152652528</v>
      </c>
      <c r="E8" s="39">
        <f>SUM(E5:E7)</f>
        <v>16930</v>
      </c>
      <c r="F8" s="40" t="s">
        <v>38</v>
      </c>
      <c r="G8" s="21"/>
      <c r="I8" s="21"/>
    </row>
    <row r="9" spans="1:6" ht="52.5" customHeight="1" thickBot="1" thickTop="1">
      <c r="A9" s="77" t="s">
        <v>39</v>
      </c>
      <c r="B9" s="77"/>
      <c r="C9" s="77"/>
      <c r="D9" s="77"/>
      <c r="E9" s="77"/>
      <c r="F9" s="77"/>
    </row>
    <row r="10" spans="1:6" ht="25.5" customHeight="1" thickTop="1">
      <c r="A10" s="41" t="s">
        <v>40</v>
      </c>
      <c r="B10" s="42" t="s">
        <v>41</v>
      </c>
      <c r="C10" s="42" t="s">
        <v>42</v>
      </c>
      <c r="D10" s="42" t="s">
        <v>43</v>
      </c>
      <c r="E10" s="42" t="s">
        <v>44</v>
      </c>
      <c r="F10" s="43" t="s">
        <v>33</v>
      </c>
    </row>
    <row r="11" spans="1:6" ht="25.5" customHeight="1">
      <c r="A11" s="44">
        <v>448</v>
      </c>
      <c r="B11" s="34">
        <v>41</v>
      </c>
      <c r="C11" s="34">
        <v>213</v>
      </c>
      <c r="D11" s="34">
        <v>437</v>
      </c>
      <c r="E11" s="34">
        <v>5844</v>
      </c>
      <c r="F11" s="35" t="s">
        <v>47</v>
      </c>
    </row>
    <row r="12" spans="1:6" ht="25.5" customHeight="1">
      <c r="A12" s="44">
        <v>819</v>
      </c>
      <c r="B12" s="34">
        <v>38</v>
      </c>
      <c r="C12" s="34">
        <v>243</v>
      </c>
      <c r="D12" s="34">
        <v>392</v>
      </c>
      <c r="E12" s="34">
        <v>7064</v>
      </c>
      <c r="F12" s="35" t="s">
        <v>48</v>
      </c>
    </row>
    <row r="13" spans="1:6" ht="25.5" customHeight="1">
      <c r="A13" s="45">
        <v>161</v>
      </c>
      <c r="B13" s="36">
        <v>5</v>
      </c>
      <c r="C13" s="36">
        <v>0</v>
      </c>
      <c r="D13" s="36">
        <v>40</v>
      </c>
      <c r="E13" s="36">
        <v>1185</v>
      </c>
      <c r="F13" s="37" t="s">
        <v>50</v>
      </c>
    </row>
    <row r="14" spans="1:6" ht="25.5" customHeight="1" thickBot="1">
      <c r="A14" s="46">
        <f>SUM(A11:A13)</f>
        <v>1428</v>
      </c>
      <c r="B14" s="39">
        <f>SUM(B11:B13)</f>
        <v>84</v>
      </c>
      <c r="C14" s="39">
        <f>SUM(C11:C13)</f>
        <v>456</v>
      </c>
      <c r="D14" s="39">
        <f>SUM(D11:D13)</f>
        <v>869</v>
      </c>
      <c r="E14" s="39">
        <f>SUM(E11:E13)</f>
        <v>14093</v>
      </c>
      <c r="F14" s="40" t="s">
        <v>38</v>
      </c>
    </row>
    <row r="15" ht="13.5" thickTop="1"/>
    <row r="17" ht="31.5" customHeight="1"/>
    <row r="18" ht="77.25" customHeight="1"/>
    <row r="19" ht="13.5" thickBot="1"/>
    <row r="20" spans="2:5" ht="24" thickBot="1">
      <c r="B20" s="22">
        <f>IF(B8='p187'!D18,1," ")</f>
        <v>1</v>
      </c>
      <c r="C20" s="22">
        <f>IF(C8='p187'!D17,1," ")</f>
        <v>1</v>
      </c>
      <c r="D20" s="22">
        <f>IF(D8='p187'!D16,1," ")</f>
        <v>1</v>
      </c>
      <c r="E20" s="22">
        <f>IF(E8='p187'!D5,1," ")</f>
        <v>1</v>
      </c>
    </row>
    <row r="21" ht="24" thickBot="1">
      <c r="E21" s="22">
        <f>IF(SUM(A14:E14)=E8,1," ")</f>
        <v>1</v>
      </c>
    </row>
  </sheetData>
  <sheetProtection/>
  <mergeCells count="3">
    <mergeCell ref="A2:F2"/>
    <mergeCell ref="A1:F1"/>
    <mergeCell ref="A9:F9"/>
  </mergeCells>
  <printOptions/>
  <pageMargins left="0.78" right="0.7480314960629921" top="0.74" bottom="0.984251968503937" header="0.5118110236220472" footer="0.5118110236220472"/>
  <pageSetup horizontalDpi="300" verticalDpi="300" orientation="landscape" paperSize="9" r:id="rId2"/>
  <headerFooter alignWithMargins="0">
    <oddFooter>&amp;L&amp;F-&amp;A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E20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5.25" customHeight="1" thickBot="1">
      <c r="B1" s="47" t="s">
        <v>112</v>
      </c>
      <c r="C1" s="48"/>
      <c r="D1" s="48" t="s">
        <v>45</v>
      </c>
      <c r="E1" s="49"/>
    </row>
    <row r="2" spans="2:5" ht="25.5" customHeight="1" thickTop="1">
      <c r="B2" s="9" t="s">
        <v>0</v>
      </c>
      <c r="C2" s="10" t="s">
        <v>1</v>
      </c>
      <c r="D2" s="10" t="s">
        <v>2</v>
      </c>
      <c r="E2" s="11" t="s">
        <v>3</v>
      </c>
    </row>
    <row r="3" spans="2:5" ht="24" customHeight="1">
      <c r="B3" s="4" t="s">
        <v>85</v>
      </c>
      <c r="C3" s="2" t="s">
        <v>4</v>
      </c>
      <c r="D3" s="53">
        <v>1729</v>
      </c>
      <c r="E3" s="3" t="s">
        <v>5</v>
      </c>
    </row>
    <row r="4" spans="2:5" ht="24" customHeight="1">
      <c r="B4" s="1"/>
      <c r="C4" s="2" t="s">
        <v>6</v>
      </c>
      <c r="D4" s="53">
        <f>+'[4]mojtasesa140112'!$M$30+'[4]mojtasesa140112'!$L$30</f>
        <v>22</v>
      </c>
      <c r="E4" s="3" t="s">
        <v>7</v>
      </c>
    </row>
    <row r="5" spans="2:5" ht="24" customHeight="1">
      <c r="B5" s="12"/>
      <c r="C5" s="7" t="s">
        <v>8</v>
      </c>
      <c r="D5" s="30">
        <f>+'[3]fvbo60 '!$M$14</f>
        <v>32361</v>
      </c>
      <c r="E5" s="8" t="s">
        <v>13</v>
      </c>
    </row>
    <row r="6" spans="2:5" ht="24" customHeight="1">
      <c r="B6" s="72" t="str">
        <f>+"به تفکیک تعرفه: خانگی"&amp;'[3]fvbo60 '!$M$8&amp;"-عمومی"&amp;'[3]fvbo60 '!$M$9&amp;"-کشاورزی"&amp;'[3]fvbo60 '!$M$10&amp;"-صنعتی"&amp;'[3]fvbo60 '!$M$11&amp;"-تجاری"&amp;'[3]fvbo60 '!$M$12&amp;"-روشنایی معابر"&amp;'[3]fvbo60 '!$M$13</f>
        <v>به تفکیک تعرفه: خانگی26103-عمومی1088-کشاورزی871-صنعتی173-تجاری3594-روشنایی معابر532</v>
      </c>
      <c r="C6" s="73"/>
      <c r="D6" s="73"/>
      <c r="E6" s="74"/>
    </row>
    <row r="7" spans="2:5" ht="24" customHeight="1">
      <c r="B7" s="1"/>
      <c r="C7" s="2" t="s">
        <v>9</v>
      </c>
      <c r="D7" s="53">
        <f>+'[4]mojtasesa140112'!$K$30+'[4]mojtasesa140112'!$J$30+'[4]mojtasesa140112'!$I$30</f>
        <v>790.4937</v>
      </c>
      <c r="E7" s="3" t="s">
        <v>14</v>
      </c>
    </row>
    <row r="8" spans="2:5" ht="24" customHeight="1">
      <c r="B8" s="1"/>
      <c r="C8" s="2" t="s">
        <v>9</v>
      </c>
      <c r="D8" s="53">
        <f>+'[4]mojtasesa140112'!$H$30+'[4]mojtasesa140112'!$G$30+'[4]mojtasesa140112'!$F$30+'[4]mojtasesa140112'!$E$30</f>
        <v>502.83599999999996</v>
      </c>
      <c r="E8" s="3" t="s">
        <v>10</v>
      </c>
    </row>
    <row r="9" spans="2:5" ht="24" customHeight="1">
      <c r="B9" s="4" t="str">
        <f>+"با قدرت "&amp;'[4]mojtasesa140112'!$C$30+'[4]mojtasesa140112'!$A$30&amp;" KVA"</f>
        <v>با قدرت 211085 KVA</v>
      </c>
      <c r="C9" s="2" t="s">
        <v>11</v>
      </c>
      <c r="D9" s="31">
        <f>+'[4]mojtasesa140112'!$D$30+'[4]mojtasesa140112'!$B$30</f>
        <v>1661</v>
      </c>
      <c r="E9" s="3" t="s">
        <v>12</v>
      </c>
    </row>
    <row r="10" spans="2:5" ht="24" customHeight="1">
      <c r="B10" s="1"/>
      <c r="C10" s="2" t="s">
        <v>11</v>
      </c>
      <c r="D10" s="31">
        <f>'[4]lamp '!$B$29</f>
        <v>20927</v>
      </c>
      <c r="E10" s="3" t="s">
        <v>111</v>
      </c>
    </row>
    <row r="11" spans="2:5" ht="24" customHeight="1">
      <c r="B11" s="1"/>
      <c r="C11" s="2" t="s">
        <v>17</v>
      </c>
      <c r="D11" s="29">
        <v>117</v>
      </c>
      <c r="E11" s="3" t="s">
        <v>49</v>
      </c>
    </row>
    <row r="12" spans="2:5" ht="24" customHeight="1">
      <c r="B12" s="1"/>
      <c r="C12" s="2" t="s">
        <v>17</v>
      </c>
      <c r="D12" s="29">
        <v>91</v>
      </c>
      <c r="E12" s="3" t="s">
        <v>52</v>
      </c>
    </row>
    <row r="13" spans="2:5" ht="24" customHeight="1">
      <c r="B13" s="1"/>
      <c r="C13" s="2" t="s">
        <v>18</v>
      </c>
      <c r="D13" s="29">
        <f>65+1+1+1+1+1+1</f>
        <v>71</v>
      </c>
      <c r="E13" s="3" t="s">
        <v>19</v>
      </c>
    </row>
    <row r="14" spans="2:5" ht="24" customHeight="1">
      <c r="B14" s="1"/>
      <c r="C14" s="2" t="s">
        <v>8</v>
      </c>
      <c r="D14" s="31">
        <f>'[5]فروش 2'!$A$90</f>
        <v>1368</v>
      </c>
      <c r="E14" s="3" t="s">
        <v>57</v>
      </c>
    </row>
    <row r="15" spans="2:5" ht="24" customHeight="1">
      <c r="B15" s="1"/>
      <c r="C15" s="2" t="s">
        <v>20</v>
      </c>
      <c r="D15" s="30">
        <f>+'[3]fvbo60 '!$L$14</f>
        <v>401380107</v>
      </c>
      <c r="E15" s="13" t="s">
        <v>21</v>
      </c>
    </row>
    <row r="16" spans="2:5" ht="24" customHeight="1">
      <c r="B16" s="1"/>
      <c r="C16" s="2" t="s">
        <v>22</v>
      </c>
      <c r="D16" s="30">
        <f>+'[3]fvbo60 '!$G$14</f>
        <v>242691592243</v>
      </c>
      <c r="E16" s="13" t="s">
        <v>21</v>
      </c>
    </row>
    <row r="17" spans="2:5" ht="24" customHeight="1">
      <c r="B17" s="1"/>
      <c r="C17" s="2" t="s">
        <v>22</v>
      </c>
      <c r="D17" s="30">
        <f>+'[3]fvbo60 '!$B$14</f>
        <v>228981474831</v>
      </c>
      <c r="E17" s="3" t="s">
        <v>23</v>
      </c>
    </row>
    <row r="18" spans="2:5" ht="24" customHeight="1">
      <c r="B18" s="1"/>
      <c r="C18" s="2" t="s">
        <v>24</v>
      </c>
      <c r="D18" s="32">
        <f>D17/D16</f>
        <v>0.9435080659973072</v>
      </c>
      <c r="E18" s="3" t="s">
        <v>25</v>
      </c>
    </row>
    <row r="19" spans="2:5" ht="24" customHeight="1">
      <c r="B19" s="1"/>
      <c r="C19" s="2" t="s">
        <v>22</v>
      </c>
      <c r="D19" s="30">
        <f>+'[3]fvbo60 '!$D$14</f>
        <v>76701701255</v>
      </c>
      <c r="E19" s="3" t="s">
        <v>26</v>
      </c>
    </row>
    <row r="20" spans="2:5" ht="24" customHeight="1" thickBot="1">
      <c r="B20" s="67" t="str">
        <f>"زیر دیپلم"&amp;'[6]12'!$B$27&amp;"-دیپلم"&amp;'[6]12'!$C$27&amp;"-فوق دیپلم"&amp;'[6]12'!$D$27&amp;"-لیسانس"&amp;'[6]12'!$E$27&amp;"-فوق لیسانس"&amp;'[6]12'!$F$27</f>
        <v>زیر دیپلم1-دیپلم1-فوق دیپلم1-لیسانس10-فوق لیسانس1</v>
      </c>
      <c r="C20" s="68" t="s">
        <v>27</v>
      </c>
      <c r="D20" s="71">
        <f>+'[6]12'!$H$27</f>
        <v>14</v>
      </c>
      <c r="E20" s="6" t="s">
        <v>28</v>
      </c>
    </row>
    <row r="21" ht="19.5" customHeight="1" thickTop="1"/>
  </sheetData>
  <sheetProtection/>
  <mergeCells count="1">
    <mergeCell ref="B6:E6"/>
  </mergeCells>
  <printOptions/>
  <pageMargins left="0.35433070866141736" right="0.35433070866141736" top="0.35433070866141736" bottom="0.7874015748031497" header="0.31496062992125984" footer="0.5118110236220472"/>
  <pageSetup horizontalDpi="600" verticalDpi="600" orientation="landscape" paperSize="9" r:id="rId2"/>
  <headerFooter alignWithMargins="0">
    <oddFooter>&amp;L&amp;F - &amp;A&amp;C&amp;"B Fantezy,Regular"&amp;11معاونت برنامه ريزي -واحد آمار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12.8515625" style="0" bestFit="1" customWidth="1"/>
    <col min="2" max="2" width="17.28125" style="0" customWidth="1"/>
    <col min="3" max="3" width="21.00390625" style="0" customWidth="1"/>
    <col min="4" max="4" width="23.140625" style="0" customWidth="1"/>
    <col min="5" max="5" width="14.140625" style="0" bestFit="1" customWidth="1"/>
    <col min="6" max="6" width="20.28125" style="0" customWidth="1"/>
    <col min="7" max="7" width="20.140625" style="0" customWidth="1"/>
    <col min="8" max="8" width="12.7109375" style="0" bestFit="1" customWidth="1"/>
    <col min="10" max="10" width="12.7109375" style="0" bestFit="1" customWidth="1"/>
  </cols>
  <sheetData>
    <row r="1" spans="2:7" ht="23.25">
      <c r="B1" s="76" t="s">
        <v>46</v>
      </c>
      <c r="C1" s="76"/>
      <c r="D1" s="76"/>
      <c r="E1" s="76"/>
      <c r="F1" s="76"/>
      <c r="G1" s="76"/>
    </row>
    <row r="2" spans="2:7" ht="26.25" customHeight="1" thickBot="1">
      <c r="B2" s="75" t="str">
        <f>+'p11401'!B1</f>
        <v>تا پایان    سال 1401</v>
      </c>
      <c r="C2" s="75"/>
      <c r="D2" s="75"/>
      <c r="E2" s="75"/>
      <c r="F2" s="75"/>
      <c r="G2" s="75"/>
    </row>
    <row r="3" spans="2:7" ht="25.5" customHeight="1" thickTop="1">
      <c r="B3" s="15" t="s">
        <v>29</v>
      </c>
      <c r="C3" s="16" t="s">
        <v>30</v>
      </c>
      <c r="D3" s="16" t="s">
        <v>31</v>
      </c>
      <c r="E3" s="16" t="s">
        <v>31</v>
      </c>
      <c r="F3" s="16" t="s">
        <v>32</v>
      </c>
      <c r="G3" s="17" t="s">
        <v>33</v>
      </c>
    </row>
    <row r="4" spans="2:7" ht="25.5" customHeight="1">
      <c r="B4" s="18" t="s">
        <v>34</v>
      </c>
      <c r="C4" s="19" t="s">
        <v>35</v>
      </c>
      <c r="D4" s="19" t="s">
        <v>35</v>
      </c>
      <c r="E4" s="19" t="s">
        <v>36</v>
      </c>
      <c r="F4" s="19" t="s">
        <v>37</v>
      </c>
      <c r="G4" s="20"/>
    </row>
    <row r="5" spans="2:7" ht="25.5" customHeight="1">
      <c r="B5" s="62">
        <f>C5/D5</f>
        <v>1.040573561540453</v>
      </c>
      <c r="C5" s="54">
        <f>+'[3]fvbn60'!$B$14</f>
        <v>53793563125</v>
      </c>
      <c r="D5" s="54">
        <f>+'[3]fvbn60'!$G$14</f>
        <v>51696069469</v>
      </c>
      <c r="E5" s="54">
        <f>+'[3]fvbn60'!$L$14</f>
        <v>101250558</v>
      </c>
      <c r="F5" s="54">
        <f>+'[3]fvbn60'!$M$14</f>
        <v>8610</v>
      </c>
      <c r="G5" s="35" t="s">
        <v>47</v>
      </c>
    </row>
    <row r="6" spans="2:7" ht="25.5" customHeight="1">
      <c r="B6" s="62">
        <f>C6/D6</f>
        <v>0.9001082872261337</v>
      </c>
      <c r="C6" s="54">
        <f>+'[3]fvbn64'!$B$14</f>
        <v>85878325527</v>
      </c>
      <c r="D6" s="54">
        <f>+'[3]fvbn64'!$G$14</f>
        <v>95408882182</v>
      </c>
      <c r="E6" s="54">
        <f>+'[3]fvbn64'!$L$14</f>
        <v>136006844</v>
      </c>
      <c r="F6" s="54">
        <f>+'[3]fvbn64'!$M$14</f>
        <v>11521</v>
      </c>
      <c r="G6" s="35" t="s">
        <v>48</v>
      </c>
    </row>
    <row r="7" spans="2:7" ht="25.5" customHeight="1">
      <c r="B7" s="62">
        <f>C7/D7</f>
        <v>0.9736621596880526</v>
      </c>
      <c r="C7" s="54">
        <f>+'[3]fvbn59'!$B$14</f>
        <v>45006226158</v>
      </c>
      <c r="D7" s="54">
        <f>+'[3]fvbn59'!$G$14</f>
        <v>46223657467</v>
      </c>
      <c r="E7" s="54">
        <f>+'[3]fvbn59'!$L$14</f>
        <v>78038807</v>
      </c>
      <c r="F7" s="54">
        <f>+'[3]fvbn59'!$M$14</f>
        <v>6384</v>
      </c>
      <c r="G7" s="37" t="s">
        <v>50</v>
      </c>
    </row>
    <row r="8" spans="2:7" ht="25.5" customHeight="1">
      <c r="B8" s="62">
        <f>C8/D8</f>
        <v>0.8975016746620091</v>
      </c>
      <c r="C8" s="54">
        <f>+'[3]fvbn184'!$B$14</f>
        <v>44303360021</v>
      </c>
      <c r="D8" s="54">
        <f>+'[3]fvbn184'!$G$14</f>
        <v>49362983125</v>
      </c>
      <c r="E8" s="54">
        <f>+'[3]fvbn184'!$L$14</f>
        <v>86083898</v>
      </c>
      <c r="F8" s="54">
        <f>+'[3]fvbn184'!$M$14</f>
        <v>5846</v>
      </c>
      <c r="G8" s="37" t="s">
        <v>84</v>
      </c>
    </row>
    <row r="9" spans="2:10" ht="25.5" customHeight="1" thickBot="1">
      <c r="B9" s="63">
        <f>C9/D9</f>
        <v>0.9435080659973072</v>
      </c>
      <c r="C9" s="39">
        <f>SUM(C5:C8)</f>
        <v>228981474831</v>
      </c>
      <c r="D9" s="39">
        <f>SUM(D5:D8)</f>
        <v>242691592243</v>
      </c>
      <c r="E9" s="39">
        <f>SUM(E5:E8)</f>
        <v>401380107</v>
      </c>
      <c r="F9" s="39">
        <f>SUM(F5:F8)</f>
        <v>32361</v>
      </c>
      <c r="G9" s="40" t="s">
        <v>38</v>
      </c>
      <c r="H9" s="21"/>
      <c r="J9" s="21"/>
    </row>
    <row r="10" spans="2:7" ht="52.5" customHeight="1" thickBot="1" thickTop="1">
      <c r="B10" s="77" t="s">
        <v>39</v>
      </c>
      <c r="C10" s="77"/>
      <c r="D10" s="77"/>
      <c r="E10" s="77"/>
      <c r="F10" s="77"/>
      <c r="G10" s="77"/>
    </row>
    <row r="11" spans="1:7" ht="25.5" customHeight="1" thickTop="1">
      <c r="A11" s="41" t="s">
        <v>93</v>
      </c>
      <c r="B11" s="64" t="s">
        <v>40</v>
      </c>
      <c r="C11" s="42" t="s">
        <v>41</v>
      </c>
      <c r="D11" s="42" t="s">
        <v>42</v>
      </c>
      <c r="E11" s="42" t="s">
        <v>43</v>
      </c>
      <c r="F11" s="42" t="s">
        <v>44</v>
      </c>
      <c r="G11" s="43" t="s">
        <v>33</v>
      </c>
    </row>
    <row r="12" spans="1:7" ht="25.5" customHeight="1">
      <c r="A12" s="55">
        <f>+'[3]fvbn60'!$M$13</f>
        <v>182</v>
      </c>
      <c r="B12" s="65">
        <f>+'[3]fvbn60'!$M$12</f>
        <v>720</v>
      </c>
      <c r="C12" s="54">
        <f>+'[3]fvbn60'!$M$11</f>
        <v>50</v>
      </c>
      <c r="D12" s="54">
        <f>+'[3]fvbn60'!$M$10</f>
        <v>163</v>
      </c>
      <c r="E12" s="54">
        <f>+'[3]fvbn60'!$M$9</f>
        <v>306</v>
      </c>
      <c r="F12" s="54">
        <f>+'[3]fvbn60'!$M$8</f>
        <v>7189</v>
      </c>
      <c r="G12" s="35" t="s">
        <v>47</v>
      </c>
    </row>
    <row r="13" spans="1:7" ht="25.5" customHeight="1">
      <c r="A13" s="55">
        <f>+'[3]fvbn64'!$M$13</f>
        <v>197</v>
      </c>
      <c r="B13" s="65">
        <f>+'[3]fvbn64'!$M$12</f>
        <v>1984</v>
      </c>
      <c r="C13" s="54">
        <f>+'[3]fvbn64'!$M$11</f>
        <v>48</v>
      </c>
      <c r="D13" s="54">
        <f>+'[3]fvbn64'!$M$10</f>
        <v>208</v>
      </c>
      <c r="E13" s="54">
        <f>+'[3]fvbn64'!$M$9</f>
        <v>318</v>
      </c>
      <c r="F13" s="54">
        <f>+'[3]fvbn64'!$M$8</f>
        <v>8766</v>
      </c>
      <c r="G13" s="35" t="s">
        <v>48</v>
      </c>
    </row>
    <row r="14" spans="1:7" ht="25.5" customHeight="1">
      <c r="A14" s="55">
        <f>+'[3]fvbn59'!$M$13</f>
        <v>80</v>
      </c>
      <c r="B14" s="65">
        <f>+'[3]fvbn59'!$M$12</f>
        <v>542</v>
      </c>
      <c r="C14" s="54">
        <f>+'[3]fvbn59'!$M$11</f>
        <v>43</v>
      </c>
      <c r="D14" s="54">
        <f>+'[3]fvbn59'!$M$10</f>
        <v>230</v>
      </c>
      <c r="E14" s="54">
        <f>+'[3]fvbn59'!$M$9</f>
        <v>222</v>
      </c>
      <c r="F14" s="54">
        <f>+'[3]fvbn59'!$M$8</f>
        <v>5267</v>
      </c>
      <c r="G14" s="37" t="s">
        <v>50</v>
      </c>
    </row>
    <row r="15" spans="1:7" ht="25.5" customHeight="1">
      <c r="A15" s="55">
        <f>+'[3]fvbn184'!$M$13</f>
        <v>73</v>
      </c>
      <c r="B15" s="65">
        <f>+'[3]fvbn184'!$M$12</f>
        <v>348</v>
      </c>
      <c r="C15" s="54">
        <f>+'[3]fvbn184'!$M$11</f>
        <v>32</v>
      </c>
      <c r="D15" s="54">
        <f>+'[3]fvbn184'!$M$10</f>
        <v>270</v>
      </c>
      <c r="E15" s="54">
        <f>+'[3]fvbn184'!$M$9</f>
        <v>242</v>
      </c>
      <c r="F15" s="54">
        <f>+'[3]fvbn184'!$M$8</f>
        <v>4881</v>
      </c>
      <c r="G15" s="37" t="s">
        <v>84</v>
      </c>
    </row>
    <row r="16" spans="1:7" ht="25.5" customHeight="1" thickBot="1">
      <c r="A16" s="46">
        <f aca="true" t="shared" si="0" ref="A16:F16">SUM(A12:A15)</f>
        <v>532</v>
      </c>
      <c r="B16" s="66">
        <f t="shared" si="0"/>
        <v>3594</v>
      </c>
      <c r="C16" s="39">
        <f t="shared" si="0"/>
        <v>173</v>
      </c>
      <c r="D16" s="39">
        <f t="shared" si="0"/>
        <v>871</v>
      </c>
      <c r="E16" s="39">
        <f t="shared" si="0"/>
        <v>1088</v>
      </c>
      <c r="F16" s="39">
        <f t="shared" si="0"/>
        <v>26103</v>
      </c>
      <c r="G16" s="40" t="s">
        <v>38</v>
      </c>
    </row>
    <row r="17" ht="13.5" thickTop="1"/>
    <row r="19" ht="31.5" customHeight="1"/>
    <row r="20" ht="77.25" customHeight="1"/>
    <row r="21" ht="13.5" thickBot="1"/>
    <row r="22" spans="3:6" ht="24" thickBot="1">
      <c r="C22" s="22">
        <f>IF(C9='p11401'!D17,1," ")</f>
        <v>1</v>
      </c>
      <c r="D22" s="22">
        <f>IF(D9='p11401'!D16,1," ")</f>
        <v>1</v>
      </c>
      <c r="E22" s="22">
        <f>IF(E9='p11401'!D15,1," ")</f>
        <v>1</v>
      </c>
      <c r="F22" s="22">
        <f>IF(F9='p11401'!D5,1," ")</f>
        <v>1</v>
      </c>
    </row>
    <row r="23" ht="24" thickBot="1">
      <c r="F23" s="22">
        <f>IF(SUM(A16:F16)=F9,1," ")</f>
        <v>1</v>
      </c>
    </row>
  </sheetData>
  <sheetProtection/>
  <mergeCells count="3">
    <mergeCell ref="B1:G1"/>
    <mergeCell ref="B2:G2"/>
    <mergeCell ref="B10:G10"/>
  </mergeCells>
  <printOptions/>
  <pageMargins left="0.7086614173228347" right="0.7480314960629921" top="0.7480314960629921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- واحد آمار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1"/>
  <sheetViews>
    <sheetView zoomScale="75" zoomScaleNormal="75" zoomScalePageLayoutView="0" workbookViewId="0" topLeftCell="A1">
      <selection activeCell="D7" sqref="D7:D8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5.25" customHeight="1" thickBot="1">
      <c r="B1" s="47" t="s">
        <v>61</v>
      </c>
      <c r="C1" s="48"/>
      <c r="D1" s="48" t="s">
        <v>45</v>
      </c>
      <c r="E1" s="49"/>
    </row>
    <row r="2" spans="2:5" ht="25.5" customHeight="1" thickTop="1">
      <c r="B2" s="9" t="s">
        <v>0</v>
      </c>
      <c r="C2" s="10" t="s">
        <v>1</v>
      </c>
      <c r="D2" s="10" t="s">
        <v>2</v>
      </c>
      <c r="E2" s="11" t="s">
        <v>3</v>
      </c>
    </row>
    <row r="3" spans="2:5" ht="24" customHeight="1">
      <c r="B3" s="4" t="s">
        <v>51</v>
      </c>
      <c r="C3" s="2" t="s">
        <v>4</v>
      </c>
      <c r="D3" s="29">
        <v>2300</v>
      </c>
      <c r="E3" s="3" t="s">
        <v>5</v>
      </c>
    </row>
    <row r="4" spans="2:5" ht="24" customHeight="1">
      <c r="B4" s="1"/>
      <c r="C4" s="2" t="s">
        <v>6</v>
      </c>
      <c r="D4" s="53">
        <v>7</v>
      </c>
      <c r="E4" s="3" t="s">
        <v>7</v>
      </c>
    </row>
    <row r="5" spans="2:5" ht="24" customHeight="1">
      <c r="B5" s="12"/>
      <c r="C5" s="7" t="s">
        <v>8</v>
      </c>
      <c r="D5" s="30">
        <v>18191</v>
      </c>
      <c r="E5" s="8" t="s">
        <v>13</v>
      </c>
    </row>
    <row r="6" spans="2:5" ht="24" customHeight="1">
      <c r="B6" s="72" t="s">
        <v>62</v>
      </c>
      <c r="C6" s="73"/>
      <c r="D6" s="73"/>
      <c r="E6" s="74"/>
    </row>
    <row r="7" spans="2:5" ht="24" customHeight="1">
      <c r="B7" s="1"/>
      <c r="C7" s="2" t="s">
        <v>9</v>
      </c>
      <c r="D7" s="53">
        <v>536</v>
      </c>
      <c r="E7" s="3" t="s">
        <v>14</v>
      </c>
    </row>
    <row r="8" spans="2:5" ht="24" customHeight="1">
      <c r="B8" s="1"/>
      <c r="C8" s="2" t="s">
        <v>9</v>
      </c>
      <c r="D8" s="53">
        <v>368.5</v>
      </c>
      <c r="E8" s="3" t="s">
        <v>10</v>
      </c>
    </row>
    <row r="9" spans="2:5" ht="24" customHeight="1">
      <c r="B9" s="4" t="s">
        <v>58</v>
      </c>
      <c r="C9" s="2" t="s">
        <v>11</v>
      </c>
      <c r="D9" s="31">
        <v>583</v>
      </c>
      <c r="E9" s="3" t="s">
        <v>12</v>
      </c>
    </row>
    <row r="10" spans="2:5" ht="24" customHeight="1">
      <c r="B10" s="1"/>
      <c r="C10" s="2" t="s">
        <v>11</v>
      </c>
      <c r="D10" s="31">
        <v>3485</v>
      </c>
      <c r="E10" s="3" t="s">
        <v>59</v>
      </c>
    </row>
    <row r="11" spans="2:5" ht="24" customHeight="1">
      <c r="B11" s="1"/>
      <c r="C11" s="2" t="s">
        <v>16</v>
      </c>
      <c r="D11" s="31">
        <v>10000</v>
      </c>
      <c r="E11" s="52" t="s">
        <v>60</v>
      </c>
    </row>
    <row r="12" spans="2:5" ht="24" customHeight="1">
      <c r="B12" s="1"/>
      <c r="C12" s="2" t="s">
        <v>17</v>
      </c>
      <c r="D12" s="29">
        <v>41.2</v>
      </c>
      <c r="E12" s="3" t="s">
        <v>49</v>
      </c>
    </row>
    <row r="13" spans="2:5" ht="24" customHeight="1">
      <c r="B13" s="1"/>
      <c r="C13" s="2" t="s">
        <v>17</v>
      </c>
      <c r="D13" s="29">
        <v>41</v>
      </c>
      <c r="E13" s="3" t="s">
        <v>52</v>
      </c>
    </row>
    <row r="14" spans="2:5" ht="24" customHeight="1">
      <c r="B14" s="1"/>
      <c r="C14" s="2" t="s">
        <v>18</v>
      </c>
      <c r="D14" s="29">
        <v>65</v>
      </c>
      <c r="E14" s="3" t="s">
        <v>19</v>
      </c>
    </row>
    <row r="15" spans="2:5" ht="24" customHeight="1">
      <c r="B15" s="1"/>
      <c r="C15" s="2" t="s">
        <v>8</v>
      </c>
      <c r="D15" s="31">
        <v>1113</v>
      </c>
      <c r="E15" s="3" t="s">
        <v>57</v>
      </c>
    </row>
    <row r="16" spans="2:5" ht="24" customHeight="1">
      <c r="B16" s="1"/>
      <c r="C16" s="2" t="s">
        <v>20</v>
      </c>
      <c r="D16" s="30">
        <v>161379800</v>
      </c>
      <c r="E16" s="13" t="s">
        <v>21</v>
      </c>
    </row>
    <row r="17" spans="2:5" ht="24" customHeight="1">
      <c r="B17" s="1"/>
      <c r="C17" s="2" t="s">
        <v>22</v>
      </c>
      <c r="D17" s="30">
        <v>15900962489</v>
      </c>
      <c r="E17" s="13" t="s">
        <v>21</v>
      </c>
    </row>
    <row r="18" spans="2:5" ht="24" customHeight="1">
      <c r="B18" s="1"/>
      <c r="C18" s="2" t="s">
        <v>22</v>
      </c>
      <c r="D18" s="30">
        <v>14793772436</v>
      </c>
      <c r="E18" s="3" t="s">
        <v>23</v>
      </c>
    </row>
    <row r="19" spans="2:5" ht="24" customHeight="1">
      <c r="B19" s="1"/>
      <c r="C19" s="2" t="s">
        <v>24</v>
      </c>
      <c r="D19" s="32">
        <v>0.9303696204700858</v>
      </c>
      <c r="E19" s="3" t="s">
        <v>25</v>
      </c>
    </row>
    <row r="20" spans="2:5" ht="24" customHeight="1">
      <c r="B20" s="1"/>
      <c r="C20" s="2" t="s">
        <v>22</v>
      </c>
      <c r="D20" s="30">
        <v>4491226322</v>
      </c>
      <c r="E20" s="3" t="s">
        <v>26</v>
      </c>
    </row>
    <row r="21" spans="2:5" ht="24" customHeight="1" thickBot="1">
      <c r="B21" s="14" t="s">
        <v>63</v>
      </c>
      <c r="C21" s="5" t="s">
        <v>27</v>
      </c>
      <c r="D21" s="50">
        <v>13</v>
      </c>
      <c r="E21" s="6" t="s">
        <v>28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5" bottom="0.7874015748031497" header="0.31" footer="0.5118110236220472"/>
  <pageSetup horizontalDpi="300" verticalDpi="300" orientation="landscape" paperSize="9" r:id="rId2"/>
  <headerFooter alignWithMargins="0">
    <oddFooter>&amp;L&amp;F -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4">
      <selection activeCell="B8" sqref="B8"/>
    </sheetView>
  </sheetViews>
  <sheetFormatPr defaultColWidth="9.140625" defaultRowHeight="12.75"/>
  <cols>
    <col min="1" max="1" width="17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20.28125" style="0" customWidth="1"/>
    <col min="6" max="6" width="20.140625" style="0" customWidth="1"/>
    <col min="7" max="7" width="12.7109375" style="0" bestFit="1" customWidth="1"/>
    <col min="9" max="9" width="12.7109375" style="0" bestFit="1" customWidth="1"/>
  </cols>
  <sheetData>
    <row r="1" spans="1:6" ht="23.25">
      <c r="A1" s="76" t="s">
        <v>46</v>
      </c>
      <c r="B1" s="76"/>
      <c r="C1" s="76"/>
      <c r="D1" s="76"/>
      <c r="E1" s="76"/>
      <c r="F1" s="76"/>
    </row>
    <row r="2" spans="1:6" ht="26.25" customHeight="1" thickBot="1">
      <c r="A2" s="75" t="str">
        <f>'p188'!B1</f>
        <v>تا پايان سال 88</v>
      </c>
      <c r="B2" s="75"/>
      <c r="C2" s="75"/>
      <c r="D2" s="75"/>
      <c r="E2" s="75"/>
      <c r="F2" s="75"/>
    </row>
    <row r="3" spans="1:6" ht="25.5" customHeight="1" thickTop="1">
      <c r="A3" s="15" t="s">
        <v>29</v>
      </c>
      <c r="B3" s="16" t="s">
        <v>30</v>
      </c>
      <c r="C3" s="16" t="s">
        <v>31</v>
      </c>
      <c r="D3" s="16" t="s">
        <v>31</v>
      </c>
      <c r="E3" s="16" t="s">
        <v>32</v>
      </c>
      <c r="F3" s="17" t="s">
        <v>33</v>
      </c>
    </row>
    <row r="4" spans="1:6" ht="25.5" customHeight="1">
      <c r="A4" s="18" t="s">
        <v>34</v>
      </c>
      <c r="B4" s="19" t="s">
        <v>35</v>
      </c>
      <c r="C4" s="19" t="s">
        <v>35</v>
      </c>
      <c r="D4" s="19" t="s">
        <v>36</v>
      </c>
      <c r="E4" s="19" t="s">
        <v>37</v>
      </c>
      <c r="F4" s="20"/>
    </row>
    <row r="5" spans="1:6" ht="25.5" customHeight="1">
      <c r="A5" s="33">
        <f>B5/C5</f>
        <v>1.0177571597818706</v>
      </c>
      <c r="B5" s="54">
        <v>7941227848</v>
      </c>
      <c r="C5" s="54">
        <v>7802674510</v>
      </c>
      <c r="D5" s="54">
        <v>85664111</v>
      </c>
      <c r="E5" s="54">
        <v>7492</v>
      </c>
      <c r="F5" s="35" t="s">
        <v>47</v>
      </c>
    </row>
    <row r="6" spans="1:6" ht="25.5" customHeight="1">
      <c r="A6" s="33">
        <f>B6/C6</f>
        <v>0.7985453274339748</v>
      </c>
      <c r="B6" s="54">
        <v>5823955416</v>
      </c>
      <c r="C6" s="54">
        <v>7293205803</v>
      </c>
      <c r="D6" s="54">
        <v>66839057</v>
      </c>
      <c r="E6" s="54">
        <v>9209</v>
      </c>
      <c r="F6" s="35" t="s">
        <v>48</v>
      </c>
    </row>
    <row r="7" spans="1:6" ht="25.5" customHeight="1">
      <c r="A7" s="33">
        <f>B7/C7</f>
        <v>1.2776201022241982</v>
      </c>
      <c r="B7" s="54">
        <v>1028589172</v>
      </c>
      <c r="C7" s="54">
        <v>805082176</v>
      </c>
      <c r="D7" s="54">
        <v>8876632</v>
      </c>
      <c r="E7" s="54">
        <v>1490</v>
      </c>
      <c r="F7" s="37" t="s">
        <v>50</v>
      </c>
    </row>
    <row r="8" spans="1:9" ht="25.5" customHeight="1" thickBot="1">
      <c r="A8" s="38">
        <f>B8/C8</f>
        <v>0.9303696204700858</v>
      </c>
      <c r="B8" s="39">
        <v>14793772436</v>
      </c>
      <c r="C8" s="39">
        <v>15900962489</v>
      </c>
      <c r="D8" s="39">
        <v>161379800</v>
      </c>
      <c r="E8" s="39">
        <v>18191</v>
      </c>
      <c r="F8" s="40" t="s">
        <v>38</v>
      </c>
      <c r="G8" s="21"/>
      <c r="I8" s="21"/>
    </row>
    <row r="9" spans="1:6" ht="52.5" customHeight="1" thickBot="1" thickTop="1">
      <c r="A9" s="77" t="s">
        <v>39</v>
      </c>
      <c r="B9" s="77"/>
      <c r="C9" s="77"/>
      <c r="D9" s="77"/>
      <c r="E9" s="77"/>
      <c r="F9" s="77"/>
    </row>
    <row r="10" spans="1:6" ht="25.5" customHeight="1" thickTop="1">
      <c r="A10" s="41" t="s">
        <v>40</v>
      </c>
      <c r="B10" s="42" t="s">
        <v>41</v>
      </c>
      <c r="C10" s="42" t="s">
        <v>42</v>
      </c>
      <c r="D10" s="42" t="s">
        <v>43</v>
      </c>
      <c r="E10" s="42" t="s">
        <v>44</v>
      </c>
      <c r="F10" s="43" t="s">
        <v>33</v>
      </c>
    </row>
    <row r="11" spans="1:6" ht="25.5" customHeight="1">
      <c r="A11" s="55">
        <v>473</v>
      </c>
      <c r="B11" s="54">
        <v>49</v>
      </c>
      <c r="C11" s="54">
        <v>219</v>
      </c>
      <c r="D11" s="54">
        <v>454</v>
      </c>
      <c r="E11" s="54">
        <v>6297</v>
      </c>
      <c r="F11" s="35" t="s">
        <v>47</v>
      </c>
    </row>
    <row r="12" spans="1:6" ht="25.5" customHeight="1">
      <c r="A12" s="55">
        <v>874</v>
      </c>
      <c r="B12" s="54">
        <v>38</v>
      </c>
      <c r="C12" s="54">
        <v>247</v>
      </c>
      <c r="D12" s="54">
        <v>409</v>
      </c>
      <c r="E12" s="54">
        <v>7641</v>
      </c>
      <c r="F12" s="35" t="s">
        <v>48</v>
      </c>
    </row>
    <row r="13" spans="1:6" ht="25.5" customHeight="1">
      <c r="A13" s="55">
        <v>177</v>
      </c>
      <c r="B13" s="54">
        <v>5</v>
      </c>
      <c r="C13" s="54">
        <v>0</v>
      </c>
      <c r="D13" s="54">
        <v>41</v>
      </c>
      <c r="E13" s="54">
        <v>1267</v>
      </c>
      <c r="F13" s="37" t="s">
        <v>50</v>
      </c>
    </row>
    <row r="14" spans="1:6" ht="25.5" customHeight="1" thickBot="1">
      <c r="A14" s="46">
        <f>SUM(A11:A13)</f>
        <v>1524</v>
      </c>
      <c r="B14" s="39">
        <v>92</v>
      </c>
      <c r="C14" s="39">
        <v>466</v>
      </c>
      <c r="D14" s="39">
        <v>904</v>
      </c>
      <c r="E14" s="39">
        <v>15205</v>
      </c>
      <c r="F14" s="40" t="s">
        <v>38</v>
      </c>
    </row>
    <row r="15" ht="13.5" thickTop="1"/>
    <row r="17" ht="31.5" customHeight="1"/>
    <row r="18" ht="77.25" customHeight="1"/>
    <row r="19" ht="13.5" thickBot="1"/>
    <row r="20" spans="2:5" ht="24" thickBot="1">
      <c r="B20" s="22">
        <v>1</v>
      </c>
      <c r="C20" s="22">
        <v>1</v>
      </c>
      <c r="D20" s="22">
        <v>1</v>
      </c>
      <c r="E20" s="22">
        <v>1</v>
      </c>
    </row>
    <row r="21" ht="24" thickBot="1">
      <c r="E21" s="22">
        <v>1</v>
      </c>
    </row>
  </sheetData>
  <sheetProtection/>
  <mergeCells count="3">
    <mergeCell ref="A1:F1"/>
    <mergeCell ref="A2:F2"/>
    <mergeCell ref="A9:F9"/>
  </mergeCells>
  <printOptions/>
  <pageMargins left="0.78" right="0.7480314960629921" top="0.74" bottom="0.984251968503937" header="0.5118110236220472" footer="0.5118110236220472"/>
  <pageSetup horizontalDpi="300" verticalDpi="300" orientation="landscape" paperSize="9" r:id="rId2"/>
  <headerFooter alignWithMargins="0">
    <oddFooter>&amp;L&amp;F-&amp;A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5.25" customHeight="1" thickBot="1">
      <c r="B1" s="47" t="s">
        <v>64</v>
      </c>
      <c r="C1" s="48"/>
      <c r="D1" s="48" t="s">
        <v>45</v>
      </c>
      <c r="E1" s="49"/>
    </row>
    <row r="2" spans="2:5" ht="25.5" customHeight="1" thickTop="1">
      <c r="B2" s="9" t="s">
        <v>0</v>
      </c>
      <c r="C2" s="10" t="s">
        <v>1</v>
      </c>
      <c r="D2" s="10" t="s">
        <v>2</v>
      </c>
      <c r="E2" s="11" t="s">
        <v>3</v>
      </c>
    </row>
    <row r="3" spans="2:5" ht="24" customHeight="1">
      <c r="B3" s="4" t="s">
        <v>51</v>
      </c>
      <c r="C3" s="2" t="s">
        <v>4</v>
      </c>
      <c r="D3" s="29">
        <v>2300</v>
      </c>
      <c r="E3" s="3" t="s">
        <v>5</v>
      </c>
    </row>
    <row r="4" spans="2:5" ht="24" customHeight="1">
      <c r="B4" s="1"/>
      <c r="C4" s="2" t="s">
        <v>6</v>
      </c>
      <c r="D4" s="53">
        <v>9</v>
      </c>
      <c r="E4" s="3" t="s">
        <v>7</v>
      </c>
    </row>
    <row r="5" spans="2:5" ht="24" customHeight="1">
      <c r="B5" s="12"/>
      <c r="C5" s="7" t="s">
        <v>8</v>
      </c>
      <c r="D5" s="30">
        <v>19652</v>
      </c>
      <c r="E5" s="8" t="s">
        <v>13</v>
      </c>
    </row>
    <row r="6" spans="2:5" ht="24" customHeight="1">
      <c r="B6" s="72" t="s">
        <v>66</v>
      </c>
      <c r="C6" s="73"/>
      <c r="D6" s="73"/>
      <c r="E6" s="74"/>
    </row>
    <row r="7" spans="2:5" ht="24" customHeight="1">
      <c r="B7" s="1"/>
      <c r="C7" s="2" t="s">
        <v>9</v>
      </c>
      <c r="D7" s="53">
        <v>620</v>
      </c>
      <c r="E7" s="3" t="s">
        <v>14</v>
      </c>
    </row>
    <row r="8" spans="2:5" ht="24" customHeight="1">
      <c r="B8" s="1"/>
      <c r="C8" s="2" t="s">
        <v>9</v>
      </c>
      <c r="D8" s="53">
        <v>385</v>
      </c>
      <c r="E8" s="3" t="s">
        <v>10</v>
      </c>
    </row>
    <row r="9" spans="2:5" ht="24" customHeight="1">
      <c r="B9" s="4" t="s">
        <v>70</v>
      </c>
      <c r="C9" s="2" t="s">
        <v>11</v>
      </c>
      <c r="D9" s="53">
        <v>574</v>
      </c>
      <c r="E9" s="3" t="s">
        <v>12</v>
      </c>
    </row>
    <row r="10" spans="2:5" ht="24" customHeight="1">
      <c r="B10" s="1"/>
      <c r="C10" s="2" t="s">
        <v>11</v>
      </c>
      <c r="D10" s="31">
        <v>1880</v>
      </c>
      <c r="E10" s="3" t="s">
        <v>59</v>
      </c>
    </row>
    <row r="11" spans="2:5" ht="24" customHeight="1">
      <c r="B11" s="1"/>
      <c r="C11" s="2" t="s">
        <v>16</v>
      </c>
      <c r="D11" s="31">
        <v>12127</v>
      </c>
      <c r="E11" s="52" t="s">
        <v>60</v>
      </c>
    </row>
    <row r="12" spans="2:5" ht="24" customHeight="1">
      <c r="B12" s="1"/>
      <c r="C12" s="2" t="s">
        <v>17</v>
      </c>
      <c r="D12" s="29">
        <v>64</v>
      </c>
      <c r="E12" s="3" t="s">
        <v>49</v>
      </c>
    </row>
    <row r="13" spans="2:5" ht="24" customHeight="1">
      <c r="B13" s="1"/>
      <c r="C13" s="2" t="s">
        <v>17</v>
      </c>
      <c r="D13" s="29">
        <v>48</v>
      </c>
      <c r="E13" s="3" t="s">
        <v>52</v>
      </c>
    </row>
    <row r="14" spans="2:5" ht="24" customHeight="1">
      <c r="B14" s="1"/>
      <c r="C14" s="2" t="s">
        <v>18</v>
      </c>
      <c r="D14" s="29">
        <v>65</v>
      </c>
      <c r="E14" s="3" t="s">
        <v>19</v>
      </c>
    </row>
    <row r="15" spans="2:5" ht="24" customHeight="1">
      <c r="B15" s="1"/>
      <c r="C15" s="2" t="s">
        <v>8</v>
      </c>
      <c r="D15" s="31">
        <v>1440</v>
      </c>
      <c r="E15" s="3" t="s">
        <v>57</v>
      </c>
    </row>
    <row r="16" spans="2:5" ht="24" customHeight="1">
      <c r="B16" s="1"/>
      <c r="C16" s="2" t="s">
        <v>20</v>
      </c>
      <c r="D16" s="30">
        <v>183779595</v>
      </c>
      <c r="E16" s="13" t="s">
        <v>21</v>
      </c>
    </row>
    <row r="17" spans="2:5" ht="24" customHeight="1">
      <c r="B17" s="1"/>
      <c r="C17" s="2" t="s">
        <v>22</v>
      </c>
      <c r="D17" s="30">
        <v>17294009325</v>
      </c>
      <c r="E17" s="13" t="s">
        <v>21</v>
      </c>
    </row>
    <row r="18" spans="2:5" ht="24" customHeight="1">
      <c r="B18" s="1"/>
      <c r="C18" s="2" t="s">
        <v>22</v>
      </c>
      <c r="D18" s="30">
        <v>16550491446</v>
      </c>
      <c r="E18" s="3" t="s">
        <v>23</v>
      </c>
    </row>
    <row r="19" spans="2:5" ht="24" customHeight="1">
      <c r="B19" s="1"/>
      <c r="C19" s="2" t="s">
        <v>24</v>
      </c>
      <c r="D19" s="32">
        <v>0.9570072002953544</v>
      </c>
      <c r="E19" s="3" t="s">
        <v>25</v>
      </c>
    </row>
    <row r="20" spans="2:5" ht="24" customHeight="1">
      <c r="B20" s="1"/>
      <c r="C20" s="2" t="s">
        <v>22</v>
      </c>
      <c r="D20" s="30">
        <v>5234744201</v>
      </c>
      <c r="E20" s="3" t="s">
        <v>26</v>
      </c>
    </row>
    <row r="21" spans="2:5" ht="24" customHeight="1" thickBot="1">
      <c r="B21" s="56" t="s">
        <v>65</v>
      </c>
      <c r="C21" s="5" t="s">
        <v>27</v>
      </c>
      <c r="D21" s="50">
        <v>9</v>
      </c>
      <c r="E21" s="6" t="s">
        <v>28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5433070866141736" bottom="0.7874015748031497" header="0.31496062992125984" footer="0.5118110236220472"/>
  <pageSetup horizontalDpi="300" verticalDpi="300" orientation="landscape" paperSize="9" r:id="rId2"/>
  <headerFooter alignWithMargins="0">
    <oddFooter>&amp;L&amp;F - &amp;A&amp;C&amp;"B Fantezy,Regular"&amp;11معاونت برنامه ريزي و مهندسي- دفتر فناو.ري اطلاعات و ارتباطات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E11" sqref="A11:E13"/>
    </sheetView>
  </sheetViews>
  <sheetFormatPr defaultColWidth="9.140625" defaultRowHeight="12.75"/>
  <cols>
    <col min="1" max="1" width="17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20.28125" style="0" customWidth="1"/>
    <col min="6" max="6" width="20.140625" style="0" customWidth="1"/>
    <col min="7" max="7" width="12.7109375" style="0" bestFit="1" customWidth="1"/>
    <col min="9" max="9" width="12.7109375" style="0" bestFit="1" customWidth="1"/>
  </cols>
  <sheetData>
    <row r="1" spans="1:6" ht="23.25">
      <c r="A1" s="76" t="s">
        <v>46</v>
      </c>
      <c r="B1" s="76"/>
      <c r="C1" s="76"/>
      <c r="D1" s="76"/>
      <c r="E1" s="76"/>
      <c r="F1" s="76"/>
    </row>
    <row r="2" spans="1:6" ht="26.25" customHeight="1" thickBot="1">
      <c r="A2" s="75" t="str">
        <f>'p189'!B1</f>
        <v>تا پايان سال 89</v>
      </c>
      <c r="B2" s="75"/>
      <c r="C2" s="75"/>
      <c r="D2" s="75"/>
      <c r="E2" s="75"/>
      <c r="F2" s="75"/>
    </row>
    <row r="3" spans="1:6" ht="25.5" customHeight="1" thickTop="1">
      <c r="A3" s="15" t="s">
        <v>29</v>
      </c>
      <c r="B3" s="16" t="s">
        <v>30</v>
      </c>
      <c r="C3" s="16" t="s">
        <v>31</v>
      </c>
      <c r="D3" s="16" t="s">
        <v>31</v>
      </c>
      <c r="E3" s="16" t="s">
        <v>32</v>
      </c>
      <c r="F3" s="17" t="s">
        <v>33</v>
      </c>
    </row>
    <row r="4" spans="1:6" ht="25.5" customHeight="1">
      <c r="A4" s="18" t="s">
        <v>34</v>
      </c>
      <c r="B4" s="19" t="s">
        <v>35</v>
      </c>
      <c r="C4" s="19" t="s">
        <v>35</v>
      </c>
      <c r="D4" s="19" t="s">
        <v>36</v>
      </c>
      <c r="E4" s="19" t="s">
        <v>37</v>
      </c>
      <c r="F4" s="20"/>
    </row>
    <row r="5" spans="1:6" ht="25.5" customHeight="1">
      <c r="A5" s="33">
        <f>B5/C5</f>
        <v>0.9118270696769578</v>
      </c>
      <c r="B5" s="54">
        <v>7130864088</v>
      </c>
      <c r="C5" s="54">
        <v>7820412801</v>
      </c>
      <c r="D5" s="54">
        <v>94670024</v>
      </c>
      <c r="E5" s="54">
        <v>6971</v>
      </c>
      <c r="F5" s="35" t="s">
        <v>47</v>
      </c>
    </row>
    <row r="6" spans="1:6" ht="25.5" customHeight="1">
      <c r="A6" s="33">
        <f>B6/C6</f>
        <v>1.002197740974573</v>
      </c>
      <c r="B6" s="54">
        <v>8313653266</v>
      </c>
      <c r="C6" s="54">
        <v>8295422077</v>
      </c>
      <c r="D6" s="54">
        <v>79400903</v>
      </c>
      <c r="E6" s="54">
        <v>9977</v>
      </c>
      <c r="F6" s="35" t="s">
        <v>48</v>
      </c>
    </row>
    <row r="7" spans="1:6" ht="25.5" customHeight="1">
      <c r="A7" s="33">
        <f>B7/C7</f>
        <v>0.9387184510885933</v>
      </c>
      <c r="B7" s="54">
        <v>1105974092</v>
      </c>
      <c r="C7" s="54">
        <v>1178174447</v>
      </c>
      <c r="D7" s="54">
        <v>9708668</v>
      </c>
      <c r="E7" s="54">
        <v>2704</v>
      </c>
      <c r="F7" s="37" t="s">
        <v>50</v>
      </c>
    </row>
    <row r="8" spans="1:9" ht="25.5" customHeight="1" thickBot="1">
      <c r="A8" s="38">
        <f>B8/C8</f>
        <v>0.9570072002953544</v>
      </c>
      <c r="B8" s="39">
        <f>SUM(B5:B7)</f>
        <v>16550491446</v>
      </c>
      <c r="C8" s="39">
        <f>SUM(C5:C7)</f>
        <v>17294009325</v>
      </c>
      <c r="D8" s="39">
        <f>SUM(D5:D7)</f>
        <v>183779595</v>
      </c>
      <c r="E8" s="39">
        <f>SUM(E5:E7)</f>
        <v>19652</v>
      </c>
      <c r="F8" s="40" t="s">
        <v>38</v>
      </c>
      <c r="G8" s="21"/>
      <c r="I8" s="21"/>
    </row>
    <row r="9" spans="1:6" ht="52.5" customHeight="1" thickBot="1" thickTop="1">
      <c r="A9" s="77" t="s">
        <v>39</v>
      </c>
      <c r="B9" s="77"/>
      <c r="C9" s="77"/>
      <c r="D9" s="77"/>
      <c r="E9" s="77"/>
      <c r="F9" s="77"/>
    </row>
    <row r="10" spans="1:6" ht="25.5" customHeight="1" thickTop="1">
      <c r="A10" s="41" t="s">
        <v>40</v>
      </c>
      <c r="B10" s="42" t="s">
        <v>41</v>
      </c>
      <c r="C10" s="42" t="s">
        <v>42</v>
      </c>
      <c r="D10" s="42" t="s">
        <v>43</v>
      </c>
      <c r="E10" s="42" t="s">
        <v>44</v>
      </c>
      <c r="F10" s="43" t="s">
        <v>33</v>
      </c>
    </row>
    <row r="11" spans="1:6" ht="25.5" customHeight="1">
      <c r="A11" s="55">
        <v>506</v>
      </c>
      <c r="B11" s="54">
        <v>43</v>
      </c>
      <c r="C11" s="54">
        <v>241</v>
      </c>
      <c r="D11" s="54">
        <v>426</v>
      </c>
      <c r="E11" s="54">
        <v>5755</v>
      </c>
      <c r="F11" s="35" t="s">
        <v>47</v>
      </c>
    </row>
    <row r="12" spans="1:6" ht="25.5" customHeight="1">
      <c r="A12" s="55">
        <v>948</v>
      </c>
      <c r="B12" s="54">
        <v>36</v>
      </c>
      <c r="C12" s="54">
        <v>270</v>
      </c>
      <c r="D12" s="54">
        <v>439</v>
      </c>
      <c r="E12" s="54">
        <v>8284</v>
      </c>
      <c r="F12" s="35" t="s">
        <v>48</v>
      </c>
    </row>
    <row r="13" spans="1:6" ht="25.5" customHeight="1">
      <c r="A13" s="55">
        <v>206</v>
      </c>
      <c r="B13" s="54">
        <v>8</v>
      </c>
      <c r="C13" s="54">
        <v>2</v>
      </c>
      <c r="D13" s="54">
        <v>97</v>
      </c>
      <c r="E13" s="54">
        <v>2391</v>
      </c>
      <c r="F13" s="37" t="s">
        <v>50</v>
      </c>
    </row>
    <row r="14" spans="1:6" ht="25.5" customHeight="1" thickBot="1">
      <c r="A14" s="46">
        <f>SUM(A11:A13)</f>
        <v>1660</v>
      </c>
      <c r="B14" s="39">
        <f>SUM(B11:B13)</f>
        <v>87</v>
      </c>
      <c r="C14" s="39">
        <f>SUM(C11:C13)</f>
        <v>513</v>
      </c>
      <c r="D14" s="39">
        <f>SUM(D11:D13)</f>
        <v>962</v>
      </c>
      <c r="E14" s="39">
        <f>SUM(E11:E13)</f>
        <v>16430</v>
      </c>
      <c r="F14" s="40" t="s">
        <v>38</v>
      </c>
    </row>
    <row r="15" ht="13.5" thickTop="1"/>
    <row r="17" ht="31.5" customHeight="1"/>
    <row r="18" ht="77.25" customHeight="1"/>
    <row r="19" ht="13.5" thickBot="1"/>
    <row r="20" spans="2:5" ht="24" thickBot="1">
      <c r="B20" s="22">
        <f>IF(B8='p189'!D18,1," ")</f>
        <v>1</v>
      </c>
      <c r="C20" s="22">
        <f>IF(C8='p189'!D17,1," ")</f>
        <v>1</v>
      </c>
      <c r="D20" s="22">
        <f>IF(D8='p189'!D16,1," ")</f>
        <v>1</v>
      </c>
      <c r="E20" s="22">
        <f>IF(E8='p189'!D5,1," ")</f>
        <v>1</v>
      </c>
    </row>
    <row r="21" ht="24" thickBot="1">
      <c r="E21" s="22">
        <f>IF(SUM(A14:E14)=E8,1," ")</f>
        <v>1</v>
      </c>
    </row>
  </sheetData>
  <sheetProtection/>
  <mergeCells count="3">
    <mergeCell ref="A1:F1"/>
    <mergeCell ref="A2:F2"/>
    <mergeCell ref="A9:F9"/>
  </mergeCells>
  <printOptions/>
  <pageMargins left="0.7874015748031497" right="0.7480314960629921" top="0.7480314960629921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مهندسي- دفتر فناو.ري اطلاعات و ارتباطات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5.25" customHeight="1" thickBot="1">
      <c r="B1" s="47" t="s">
        <v>67</v>
      </c>
      <c r="C1" s="48"/>
      <c r="D1" s="48" t="s">
        <v>45</v>
      </c>
      <c r="E1" s="49"/>
    </row>
    <row r="2" spans="2:5" ht="25.5" customHeight="1" thickTop="1">
      <c r="B2" s="9" t="s">
        <v>0</v>
      </c>
      <c r="C2" s="10" t="s">
        <v>1</v>
      </c>
      <c r="D2" s="10" t="s">
        <v>2</v>
      </c>
      <c r="E2" s="11" t="s">
        <v>3</v>
      </c>
    </row>
    <row r="3" spans="2:5" ht="24" customHeight="1">
      <c r="B3" s="4" t="s">
        <v>51</v>
      </c>
      <c r="C3" s="2" t="s">
        <v>4</v>
      </c>
      <c r="D3" s="29">
        <v>2300</v>
      </c>
      <c r="E3" s="3" t="s">
        <v>5</v>
      </c>
    </row>
    <row r="4" spans="2:5" ht="24" customHeight="1">
      <c r="B4" s="1"/>
      <c r="C4" s="2" t="s">
        <v>6</v>
      </c>
      <c r="D4" s="53">
        <v>11</v>
      </c>
      <c r="E4" s="3" t="s">
        <v>7</v>
      </c>
    </row>
    <row r="5" spans="2:5" ht="24" customHeight="1">
      <c r="B5" s="12"/>
      <c r="C5" s="7" t="s">
        <v>8</v>
      </c>
      <c r="D5" s="30">
        <v>21056</v>
      </c>
      <c r="E5" s="8" t="s">
        <v>13</v>
      </c>
    </row>
    <row r="6" spans="2:5" ht="24" customHeight="1">
      <c r="B6" s="72" t="s">
        <v>71</v>
      </c>
      <c r="C6" s="73"/>
      <c r="D6" s="73"/>
      <c r="E6" s="74"/>
    </row>
    <row r="7" spans="2:5" ht="24" customHeight="1">
      <c r="B7" s="1"/>
      <c r="C7" s="2" t="s">
        <v>9</v>
      </c>
      <c r="D7" s="53">
        <v>633.68</v>
      </c>
      <c r="E7" s="3" t="s">
        <v>14</v>
      </c>
    </row>
    <row r="8" spans="2:5" ht="24" customHeight="1">
      <c r="B8" s="1"/>
      <c r="C8" s="2" t="s">
        <v>9</v>
      </c>
      <c r="D8" s="53">
        <v>391.85</v>
      </c>
      <c r="E8" s="3" t="s">
        <v>10</v>
      </c>
    </row>
    <row r="9" spans="2:5" ht="24" customHeight="1">
      <c r="B9" s="4" t="s">
        <v>69</v>
      </c>
      <c r="C9" s="2" t="s">
        <v>11</v>
      </c>
      <c r="D9" s="31">
        <v>645</v>
      </c>
      <c r="E9" s="3" t="s">
        <v>12</v>
      </c>
    </row>
    <row r="10" spans="2:5" ht="24" customHeight="1">
      <c r="B10" s="1"/>
      <c r="C10" s="2" t="s">
        <v>11</v>
      </c>
      <c r="D10" s="31">
        <v>1880</v>
      </c>
      <c r="E10" s="3" t="s">
        <v>59</v>
      </c>
    </row>
    <row r="11" spans="2:5" ht="24" customHeight="1">
      <c r="B11" s="1"/>
      <c r="C11" s="2" t="s">
        <v>16</v>
      </c>
      <c r="D11" s="31">
        <v>12558</v>
      </c>
      <c r="E11" s="52" t="s">
        <v>60</v>
      </c>
    </row>
    <row r="12" spans="2:5" ht="24" customHeight="1">
      <c r="B12" s="1"/>
      <c r="C12" s="2" t="s">
        <v>17</v>
      </c>
      <c r="D12" s="29">
        <v>52</v>
      </c>
      <c r="E12" s="3" t="s">
        <v>49</v>
      </c>
    </row>
    <row r="13" spans="2:5" ht="24" customHeight="1">
      <c r="B13" s="1"/>
      <c r="C13" s="2" t="s">
        <v>17</v>
      </c>
      <c r="D13" s="29">
        <v>50</v>
      </c>
      <c r="E13" s="3" t="s">
        <v>52</v>
      </c>
    </row>
    <row r="14" spans="2:5" ht="24" customHeight="1">
      <c r="B14" s="1"/>
      <c r="C14" s="2" t="s">
        <v>18</v>
      </c>
      <c r="D14" s="29">
        <v>65</v>
      </c>
      <c r="E14" s="3" t="s">
        <v>19</v>
      </c>
    </row>
    <row r="15" spans="2:5" ht="24" customHeight="1">
      <c r="B15" s="1"/>
      <c r="C15" s="2" t="s">
        <v>8</v>
      </c>
      <c r="D15" s="31">
        <v>1452</v>
      </c>
      <c r="E15" s="3" t="s">
        <v>57</v>
      </c>
    </row>
    <row r="16" spans="2:5" ht="24" customHeight="1">
      <c r="B16" s="1"/>
      <c r="C16" s="2" t="s">
        <v>20</v>
      </c>
      <c r="D16" s="30">
        <v>189927342</v>
      </c>
      <c r="E16" s="13" t="s">
        <v>21</v>
      </c>
    </row>
    <row r="17" spans="2:5" ht="24" customHeight="1">
      <c r="B17" s="1"/>
      <c r="C17" s="2" t="s">
        <v>22</v>
      </c>
      <c r="D17" s="30">
        <v>42264736891</v>
      </c>
      <c r="E17" s="13" t="s">
        <v>21</v>
      </c>
    </row>
    <row r="18" spans="2:5" ht="24" customHeight="1">
      <c r="B18" s="1"/>
      <c r="C18" s="2" t="s">
        <v>22</v>
      </c>
      <c r="D18" s="30">
        <v>40872476478</v>
      </c>
      <c r="E18" s="3" t="s">
        <v>23</v>
      </c>
    </row>
    <row r="19" spans="2:5" ht="24" customHeight="1">
      <c r="B19" s="1"/>
      <c r="C19" s="2" t="s">
        <v>24</v>
      </c>
      <c r="D19" s="32">
        <v>0.9670585808545168</v>
      </c>
      <c r="E19" s="3" t="s">
        <v>25</v>
      </c>
    </row>
    <row r="20" spans="2:5" ht="24" customHeight="1">
      <c r="B20" s="1"/>
      <c r="C20" s="2" t="s">
        <v>22</v>
      </c>
      <c r="D20" s="30">
        <v>6626916855</v>
      </c>
      <c r="E20" s="3" t="s">
        <v>26</v>
      </c>
    </row>
    <row r="21" spans="2:5" ht="24" customHeight="1" thickBot="1">
      <c r="B21" s="56" t="s">
        <v>68</v>
      </c>
      <c r="C21" s="5" t="s">
        <v>27</v>
      </c>
      <c r="D21" s="50">
        <v>8</v>
      </c>
      <c r="E21" s="6" t="s">
        <v>28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5433070866141736" bottom="0.7874015748031497" header="0.31496062992125984" footer="0.5118110236220472"/>
  <pageSetup horizontalDpi="300" verticalDpi="300" orientation="landscape" paperSize="9" r:id="rId2"/>
  <headerFooter alignWithMargins="0">
    <oddFooter>&amp;L&amp;F - &amp;A&amp;C&amp;"B Fantezy,Regular"&amp;11معاونت برنامه ريزي و مهندسي- دفتر فناو.ري اطلاعات و ارتباطات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7">
      <selection activeCell="B20" sqref="B20"/>
    </sheetView>
  </sheetViews>
  <sheetFormatPr defaultColWidth="9.140625" defaultRowHeight="12.75"/>
  <cols>
    <col min="1" max="1" width="17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20.28125" style="0" customWidth="1"/>
    <col min="6" max="6" width="20.140625" style="0" customWidth="1"/>
    <col min="7" max="7" width="12.7109375" style="0" bestFit="1" customWidth="1"/>
    <col min="9" max="9" width="12.7109375" style="0" bestFit="1" customWidth="1"/>
  </cols>
  <sheetData>
    <row r="1" spans="1:6" ht="23.25">
      <c r="A1" s="76" t="s">
        <v>46</v>
      </c>
      <c r="B1" s="76"/>
      <c r="C1" s="76"/>
      <c r="D1" s="76"/>
      <c r="E1" s="76"/>
      <c r="F1" s="76"/>
    </row>
    <row r="2" spans="1:6" ht="26.25" customHeight="1" thickBot="1">
      <c r="A2" s="75" t="str">
        <f>'p190'!B1</f>
        <v>تا پایان سال 90</v>
      </c>
      <c r="B2" s="75"/>
      <c r="C2" s="75"/>
      <c r="D2" s="75"/>
      <c r="E2" s="75"/>
      <c r="F2" s="75"/>
    </row>
    <row r="3" spans="1:6" ht="25.5" customHeight="1" thickTop="1">
      <c r="A3" s="15" t="s">
        <v>29</v>
      </c>
      <c r="B3" s="16" t="s">
        <v>30</v>
      </c>
      <c r="C3" s="16" t="s">
        <v>31</v>
      </c>
      <c r="D3" s="16" t="s">
        <v>31</v>
      </c>
      <c r="E3" s="16" t="s">
        <v>32</v>
      </c>
      <c r="F3" s="17" t="s">
        <v>33</v>
      </c>
    </row>
    <row r="4" spans="1:6" ht="25.5" customHeight="1">
      <c r="A4" s="18" t="s">
        <v>34</v>
      </c>
      <c r="B4" s="19" t="s">
        <v>35</v>
      </c>
      <c r="C4" s="19" t="s">
        <v>35</v>
      </c>
      <c r="D4" s="19" t="s">
        <v>36</v>
      </c>
      <c r="E4" s="19" t="s">
        <v>37</v>
      </c>
      <c r="F4" s="20"/>
    </row>
    <row r="5" spans="1:6" ht="25.5" customHeight="1">
      <c r="A5" s="33">
        <v>0.9231146772331098</v>
      </c>
      <c r="B5" s="54">
        <v>16974220438</v>
      </c>
      <c r="C5" s="54">
        <v>18387986733</v>
      </c>
      <c r="D5" s="54">
        <v>78769066</v>
      </c>
      <c r="E5" s="54">
        <v>7349</v>
      </c>
      <c r="F5" s="35" t="s">
        <v>47</v>
      </c>
    </row>
    <row r="6" spans="1:6" ht="25.5" customHeight="1">
      <c r="A6" s="33">
        <v>0.9960868484372708</v>
      </c>
      <c r="B6" s="54">
        <v>20654127912</v>
      </c>
      <c r="C6" s="54">
        <v>20735268159</v>
      </c>
      <c r="D6" s="54">
        <v>96626073</v>
      </c>
      <c r="E6" s="54">
        <v>10773</v>
      </c>
      <c r="F6" s="35" t="s">
        <v>48</v>
      </c>
    </row>
    <row r="7" spans="1:6" ht="25.5" customHeight="1">
      <c r="A7" s="33">
        <v>1.0326744285126175</v>
      </c>
      <c r="B7" s="54">
        <v>3244128128</v>
      </c>
      <c r="C7" s="54">
        <v>3141481999</v>
      </c>
      <c r="D7" s="54">
        <v>14532203</v>
      </c>
      <c r="E7" s="54">
        <v>2934</v>
      </c>
      <c r="F7" s="37" t="s">
        <v>50</v>
      </c>
    </row>
    <row r="8" spans="1:9" ht="25.5" customHeight="1" thickBot="1">
      <c r="A8" s="38">
        <v>0.9670585808545168</v>
      </c>
      <c r="B8" s="39">
        <v>40872476478</v>
      </c>
      <c r="C8" s="39">
        <v>42264736891</v>
      </c>
      <c r="D8" s="39">
        <v>189927342</v>
      </c>
      <c r="E8" s="39">
        <v>21056</v>
      </c>
      <c r="F8" s="40" t="s">
        <v>38</v>
      </c>
      <c r="G8" s="21"/>
      <c r="I8" s="21"/>
    </row>
    <row r="9" spans="1:6" ht="52.5" customHeight="1" thickBot="1" thickTop="1">
      <c r="A9" s="77" t="s">
        <v>39</v>
      </c>
      <c r="B9" s="77"/>
      <c r="C9" s="77"/>
      <c r="D9" s="77"/>
      <c r="E9" s="77"/>
      <c r="F9" s="77"/>
    </row>
    <row r="10" spans="1:6" ht="25.5" customHeight="1" thickTop="1">
      <c r="A10" s="41" t="s">
        <v>40</v>
      </c>
      <c r="B10" s="42" t="s">
        <v>41</v>
      </c>
      <c r="C10" s="42" t="s">
        <v>42</v>
      </c>
      <c r="D10" s="42" t="s">
        <v>43</v>
      </c>
      <c r="E10" s="42" t="s">
        <v>44</v>
      </c>
      <c r="F10" s="43" t="s">
        <v>33</v>
      </c>
    </row>
    <row r="11" spans="1:6" ht="25.5" customHeight="1">
      <c r="A11" s="55">
        <v>532</v>
      </c>
      <c r="B11" s="54">
        <v>46</v>
      </c>
      <c r="C11" s="54">
        <v>252</v>
      </c>
      <c r="D11" s="54">
        <v>422</v>
      </c>
      <c r="E11" s="54">
        <v>6097</v>
      </c>
      <c r="F11" s="35" t="s">
        <v>47</v>
      </c>
    </row>
    <row r="12" spans="1:6" ht="25.5" customHeight="1">
      <c r="A12" s="55">
        <v>1062</v>
      </c>
      <c r="B12" s="54">
        <v>38</v>
      </c>
      <c r="C12" s="54">
        <v>290</v>
      </c>
      <c r="D12" s="54">
        <v>472</v>
      </c>
      <c r="E12" s="54">
        <v>8911</v>
      </c>
      <c r="F12" s="35" t="s">
        <v>48</v>
      </c>
    </row>
    <row r="13" spans="1:6" ht="25.5" customHeight="1">
      <c r="A13" s="55">
        <v>228</v>
      </c>
      <c r="B13" s="54">
        <v>9</v>
      </c>
      <c r="C13" s="54">
        <v>2</v>
      </c>
      <c r="D13" s="54">
        <v>145</v>
      </c>
      <c r="E13" s="54">
        <v>2550</v>
      </c>
      <c r="F13" s="37" t="s">
        <v>50</v>
      </c>
    </row>
    <row r="14" spans="1:6" ht="25.5" customHeight="1" thickBot="1">
      <c r="A14" s="46">
        <v>1822</v>
      </c>
      <c r="B14" s="39">
        <v>93</v>
      </c>
      <c r="C14" s="39">
        <v>544</v>
      </c>
      <c r="D14" s="39">
        <v>1039</v>
      </c>
      <c r="E14" s="39">
        <v>17558</v>
      </c>
      <c r="F14" s="40" t="s">
        <v>38</v>
      </c>
    </row>
    <row r="15" ht="13.5" thickTop="1"/>
    <row r="17" ht="31.5" customHeight="1"/>
    <row r="18" ht="77.25" customHeight="1"/>
    <row r="19" ht="13.5" thickBot="1"/>
    <row r="20" spans="2:5" ht="24" thickBot="1">
      <c r="B20" s="22">
        <f>IF(B8='p190'!D18,1," ")</f>
        <v>1</v>
      </c>
      <c r="C20" s="22">
        <f>IF(C8='p190'!D17,1," ")</f>
        <v>1</v>
      </c>
      <c r="D20" s="22">
        <f>IF(D8='p190'!D16,1," ")</f>
        <v>1</v>
      </c>
      <c r="E20" s="22">
        <f>IF(E8='p190'!D5,1," ")</f>
        <v>1</v>
      </c>
    </row>
    <row r="21" ht="24" thickBot="1">
      <c r="E21" s="22">
        <f>IF(SUM(A14:E14)=E8,1," ")</f>
        <v>1</v>
      </c>
    </row>
  </sheetData>
  <sheetProtection/>
  <mergeCells count="3">
    <mergeCell ref="A1:F1"/>
    <mergeCell ref="A2:F2"/>
    <mergeCell ref="A9:F9"/>
  </mergeCells>
  <printOptions/>
  <pageMargins left="0.7874015748031497" right="0.7480314960629921" top="0.7480314960629921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مهندسي- دفتر فناو.ري اطلاعات و ارتباطات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</dc:creator>
  <cp:keywords/>
  <dc:description/>
  <cp:lastModifiedBy>Zohreh Mozafarian</cp:lastModifiedBy>
  <cp:lastPrinted>2022-05-30T08:44:46Z</cp:lastPrinted>
  <dcterms:created xsi:type="dcterms:W3CDTF">2003-02-16T06:12:32Z</dcterms:created>
  <dcterms:modified xsi:type="dcterms:W3CDTF">2023-04-26T10:35:01Z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