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9720" windowHeight="5640" tabRatio="858" activeTab="0"/>
  </bookViews>
  <sheets>
    <sheet name="chart" sheetId="1" r:id="rId1"/>
    <sheet name="p187" sheetId="2" r:id="rId2"/>
    <sheet name="p287" sheetId="3" r:id="rId3"/>
    <sheet name="p188" sheetId="4" r:id="rId4"/>
    <sheet name="p288" sheetId="5" r:id="rId5"/>
    <sheet name="p189" sheetId="6" r:id="rId6"/>
    <sheet name="p289" sheetId="7" r:id="rId7"/>
    <sheet name="p190" sheetId="8" r:id="rId8"/>
    <sheet name="p290" sheetId="9" r:id="rId9"/>
    <sheet name="p191" sheetId="10" r:id="rId10"/>
    <sheet name="p291" sheetId="11" r:id="rId11"/>
    <sheet name="p192" sheetId="12" r:id="rId12"/>
    <sheet name="p292" sheetId="13" r:id="rId13"/>
    <sheet name="p193" sheetId="14" r:id="rId14"/>
    <sheet name="p293" sheetId="15" r:id="rId15"/>
    <sheet name="p194" sheetId="16" r:id="rId16"/>
    <sheet name="p294" sheetId="17" r:id="rId17"/>
    <sheet name="p195" sheetId="18" r:id="rId18"/>
    <sheet name="p295" sheetId="19" r:id="rId19"/>
    <sheet name="p196" sheetId="20" r:id="rId20"/>
    <sheet name="p296" sheetId="21" r:id="rId21"/>
    <sheet name="p197" sheetId="22" r:id="rId22"/>
    <sheet name="p297" sheetId="23" r:id="rId23"/>
    <sheet name="p198" sheetId="24" r:id="rId24"/>
    <sheet name="p298" sheetId="25" r:id="rId25"/>
    <sheet name="p199" sheetId="26" r:id="rId26"/>
    <sheet name="p299" sheetId="27" r:id="rId27"/>
    <sheet name="p11400" sheetId="28" r:id="rId28"/>
    <sheet name="p21400" sheetId="29" r:id="rId29"/>
    <sheet name="p11401" sheetId="30" r:id="rId30"/>
    <sheet name="p21401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<sst xmlns="http://schemas.openxmlformats.org/spreadsheetml/2006/main" count="1071" uniqueCount="112">
  <si>
    <t>KWH</t>
  </si>
  <si>
    <t>درصد وصولي</t>
  </si>
  <si>
    <t>وصولي</t>
  </si>
  <si>
    <t>فروش</t>
  </si>
  <si>
    <t>موجودي</t>
  </si>
  <si>
    <t>ناحيه</t>
  </si>
  <si>
    <t>به فروش</t>
  </si>
  <si>
    <t>ريالي</t>
  </si>
  <si>
    <t>مشتركين</t>
  </si>
  <si>
    <t>شرح</t>
  </si>
  <si>
    <t>مساحت</t>
  </si>
  <si>
    <t>تعداد فيدرهاي موجود</t>
  </si>
  <si>
    <t>طول شبكه فشار متوسط</t>
  </si>
  <si>
    <t>طول شبكه فشار ضعيف</t>
  </si>
  <si>
    <t>تعداد ترانسفورماتور</t>
  </si>
  <si>
    <t>روشنايي معابر ( با چراغ لاك پشتي )</t>
  </si>
  <si>
    <t>تعداد روستاهاي برقدار شده</t>
  </si>
  <si>
    <t>انرژي فروخته شده</t>
  </si>
  <si>
    <t>ميزان وصولي</t>
  </si>
  <si>
    <t>درصد وصولي نسبت به فروش</t>
  </si>
  <si>
    <t>ميزان بدهي</t>
  </si>
  <si>
    <t>تعداد پرسنل</t>
  </si>
  <si>
    <t>واحد</t>
  </si>
  <si>
    <t>كيلومترمربع</t>
  </si>
  <si>
    <t>فيدر</t>
  </si>
  <si>
    <t>فقره</t>
  </si>
  <si>
    <t>كيلو متر</t>
  </si>
  <si>
    <t>دستگاه</t>
  </si>
  <si>
    <t>عدد</t>
  </si>
  <si>
    <t>روستا</t>
  </si>
  <si>
    <t>كيلووات ساعت</t>
  </si>
  <si>
    <t>ريال</t>
  </si>
  <si>
    <t>نفر</t>
  </si>
  <si>
    <t>ملاحظات</t>
  </si>
  <si>
    <t>مقدار</t>
  </si>
  <si>
    <t>خلاصه آمار و اطلاعات مديريت برق خرمبيد</t>
  </si>
  <si>
    <t>قادرآباد - دهبيد</t>
  </si>
  <si>
    <t>موجودي مشتركين  به تفكيك تعرفه</t>
  </si>
  <si>
    <t>تجاري</t>
  </si>
  <si>
    <t>صنعتي</t>
  </si>
  <si>
    <t>كشاورزي</t>
  </si>
  <si>
    <t>عمومي</t>
  </si>
  <si>
    <t>خانگي</t>
  </si>
  <si>
    <t>خلاصه آمار نواحي خرمبيد</t>
  </si>
  <si>
    <t>قادرآباد</t>
  </si>
  <si>
    <t>دهبيد</t>
  </si>
  <si>
    <t>جمع</t>
  </si>
  <si>
    <t>مگا وات</t>
  </si>
  <si>
    <t>درصد</t>
  </si>
  <si>
    <t xml:space="preserve">تعداد مشتركين </t>
  </si>
  <si>
    <t>پيك بارهمزمان</t>
  </si>
  <si>
    <t>پيك بار غيرهمزمان</t>
  </si>
  <si>
    <t>روشنايي معابر ( با چراغ كم مصرف 23 وات)</t>
  </si>
  <si>
    <t>تا پايان سال 1387</t>
  </si>
  <si>
    <t>به تفكيك تعرفه : خانگي 10986-عمومي447- كشاورزي 244- صنعتي204- تجاري 1320</t>
  </si>
  <si>
    <t>با قدرت 105151 KVA</t>
  </si>
  <si>
    <t xml:space="preserve"> انشعاب فروخته شده</t>
  </si>
  <si>
    <t>زيرديپلم3 -ديپلم 3- فوق ديپلم 2- ليسانس2</t>
  </si>
  <si>
    <t>روشنايي معابر (چراغ لاك پشتي با لامپ گازي )</t>
  </si>
  <si>
    <t>روشنايي معابر (چراغ لاك پشتي با لامپ پر بازده وكم مصرف)</t>
  </si>
  <si>
    <t>با قدرت 109661 KVA</t>
  </si>
  <si>
    <t>تا پايان سال 88</t>
  </si>
  <si>
    <t>به تفكيك تعرفه : خانگي 11726-عمومي 528 - كشاورزي 246- صنعتي 215 - تجاري 1478</t>
  </si>
  <si>
    <t>زيرديپلم2 -ديپلم 3- فوق ديپلم 2- ليسانس1</t>
  </si>
  <si>
    <t>تا پايان سال 89</t>
  </si>
  <si>
    <t>با قدرت 119676 KVA</t>
  </si>
  <si>
    <t>زيرديپلم1 -ديپلم 3- فوق ديپلم 2- ليسانس1</t>
  </si>
  <si>
    <t>به تفكيك تعرفه : خانگي 13384-عمومي 551 - كشاورزي 334 - صنعتي 195 - تجاري 1715</t>
  </si>
  <si>
    <t>تا پایان سال 90</t>
  </si>
  <si>
    <t>با قدرت 123466 KVA</t>
  </si>
  <si>
    <t>به تفكيك تعرفه : خانگي 13443-عمومي 553 - كشاورزي 334- صنعتي 196 - تجاري 1723</t>
  </si>
  <si>
    <t>تا پایان سال 91</t>
  </si>
  <si>
    <t>به تفكيك تعرفه : خانگي 14361-عمومي 571 - كشاورزي 345 - صنعتي 230- تجاري 1842</t>
  </si>
  <si>
    <t>با قدرت 128776 KVA</t>
  </si>
  <si>
    <t>زيرديپلم0 -ديپلم 1- فوق ديپلم 3- ليسانس2</t>
  </si>
  <si>
    <t>تا پایان سال 92</t>
  </si>
  <si>
    <t>به تفكيك تعرفه : خانگي 14844-عمومي 584 - كشاورزي 363 - صنعتي 262- تجاري 1930</t>
  </si>
  <si>
    <t>با قدرت 135906 KVA</t>
  </si>
  <si>
    <t>زيرديپلم0 -ديپلم 1- فوق ديپلم 2- ليسانس3</t>
  </si>
  <si>
    <t>تا پایان سال  93</t>
  </si>
  <si>
    <t>به تفكيك تعرفه : خانگي 15368-عمومي 595 - كشاورزي 388- صنعتي 274 تجاري 2023</t>
  </si>
  <si>
    <t>با قدرت 141626 KVA</t>
  </si>
  <si>
    <t>زيرديپلم0 -ديپلم 0- فوق ديپلم 2- ليسانس3</t>
  </si>
  <si>
    <t>تا پایان سال 1394</t>
  </si>
  <si>
    <t>با قدرت 145351 KVA</t>
  </si>
  <si>
    <t>به تفكيك تعرفه : خانگي 16079-عمومي 595- كشاورزي 409- صنعتي 284- تجاري2174</t>
  </si>
  <si>
    <t>زيرديپلم0 -ديپلم 0- فوق ديپلم 1- ليسانس7</t>
  </si>
  <si>
    <t>تا پایان سال  1395</t>
  </si>
  <si>
    <t xml:space="preserve">به تفكيك تعرفه : خانگي 16390-عمومي 617- كشاورزي 439- صنعتي 290- تجاري2230 </t>
  </si>
  <si>
    <t>با قدرت 146766 KVA</t>
  </si>
  <si>
    <t>روشنایی معابر</t>
  </si>
  <si>
    <t>تا پایان سال 1396</t>
  </si>
  <si>
    <t>به تفکیک تعرفه: خانگی16742-عمومی471-کشاورزی480-صنعتی280-تجاری2258-روشنایی معابر174</t>
  </si>
  <si>
    <t>با قدرت 145006 KVA</t>
  </si>
  <si>
    <t>زیر دیپلم0-دیپلم0-فوق دیپلم0-لیسانس8-فوق لیسانس0</t>
  </si>
  <si>
    <t>تا پایان سال  1397</t>
  </si>
  <si>
    <t>به تفکیک تعرفه: خانگی17089-عمومی483-کشاورزی497-صنعتی297-تجاری2323-روشنایی معابر200</t>
  </si>
  <si>
    <t>با قدرت 130760 KVA</t>
  </si>
  <si>
    <t>زیر دیپلم0-دیپلم0-فوق دیپلم0-لیسانس6-فوق لیسانس0</t>
  </si>
  <si>
    <t>به تفکیک تعرفه: خانگی17354-عمومی489-کشاورزی520-صنعتی315-تجاری2414-روشنایی معابر204</t>
  </si>
  <si>
    <t>با قدرت 132125 KVA</t>
  </si>
  <si>
    <t>زیر دیپلم0-دیپلم0-فوق دیپلم0-لیسانس5-فوق لیسانس1</t>
  </si>
  <si>
    <t>تا پایان سال  1398</t>
  </si>
  <si>
    <t>تا پایان  سال  1399</t>
  </si>
  <si>
    <t>به تفکیک تعرفه: خانگی17714-عمومی494-کشاورزی544-صنعتی333-تجاری2495-روشنایی معابر210</t>
  </si>
  <si>
    <t>با قدرت 135650 KVA</t>
  </si>
  <si>
    <t>زیر دیپلم0-دیپلم0-فوق دیپلم0-لیسانس4-فوق لیسانس1</t>
  </si>
  <si>
    <t>تا پایان  سال  1400</t>
  </si>
  <si>
    <t>به تفکیک تعرفه: خانگی17980-عمومی505-کشاورزی555-صنعتی354-تجاری2604-روشنایی معابر210</t>
  </si>
  <si>
    <t>با قدرت 137735 KVA</t>
  </si>
  <si>
    <t xml:space="preserve">روشنايي معابر </t>
  </si>
  <si>
    <t>تا پایان  سال  1401</t>
  </si>
</sst>
</file>

<file path=xl/styles.xml><?xml version="1.0" encoding="utf-8"?>
<styleSheet xmlns="http://schemas.openxmlformats.org/spreadsheetml/2006/main">
  <numFmts count="3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#,##0.0"/>
    <numFmt numFmtId="187" formatCode="0.0%"/>
    <numFmt numFmtId="188" formatCode="0.0"/>
    <numFmt numFmtId="189" formatCode="#,##0.000"/>
    <numFmt numFmtId="190" formatCode="#,##0.0000"/>
  </numFmts>
  <fonts count="58">
    <font>
      <sz val="10"/>
      <name val="Arial"/>
      <family val="0"/>
    </font>
    <font>
      <b/>
      <sz val="12"/>
      <name val="Nazanin"/>
      <family val="0"/>
    </font>
    <font>
      <sz val="12"/>
      <name val="Badr"/>
      <family val="0"/>
    </font>
    <font>
      <b/>
      <sz val="12"/>
      <name val="Badr"/>
      <family val="0"/>
    </font>
    <font>
      <b/>
      <sz val="14"/>
      <name val="Nazanin"/>
      <family val="0"/>
    </font>
    <font>
      <sz val="12"/>
      <name val="Nazanin"/>
      <family val="0"/>
    </font>
    <font>
      <b/>
      <sz val="16"/>
      <name val="Badr"/>
      <family val="0"/>
    </font>
    <font>
      <sz val="8"/>
      <name val="Arial"/>
      <family val="2"/>
    </font>
    <font>
      <sz val="12"/>
      <name val="B Titr"/>
      <family val="0"/>
    </font>
    <font>
      <b/>
      <sz val="16"/>
      <name val="B Badr"/>
      <family val="0"/>
    </font>
    <font>
      <b/>
      <sz val="14"/>
      <name val="B Badr"/>
      <family val="0"/>
    </font>
    <font>
      <sz val="14"/>
      <name val="B Titr"/>
      <family val="0"/>
    </font>
    <font>
      <sz val="20"/>
      <name val="B Titr"/>
      <family val="0"/>
    </font>
    <font>
      <sz val="10"/>
      <name val="B Titr"/>
      <family val="0"/>
    </font>
    <font>
      <sz val="14"/>
      <name val="B Badr"/>
      <family val="0"/>
    </font>
    <font>
      <sz val="10"/>
      <name val="B Badr"/>
      <family val="0"/>
    </font>
    <font>
      <b/>
      <sz val="12"/>
      <name val="B Badr"/>
      <family val="0"/>
    </font>
    <font>
      <sz val="18"/>
      <name val="B Titr"/>
      <family val="0"/>
    </font>
    <font>
      <b/>
      <sz val="10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2"/>
      <name val="B Titr"/>
      <family val="0"/>
    </font>
    <font>
      <sz val="12"/>
      <color indexed="8"/>
      <name val="B Titr"/>
      <family val="0"/>
    </font>
    <font>
      <sz val="12"/>
      <color indexed="12"/>
      <name val="B Titr"/>
      <family val="0"/>
    </font>
    <font>
      <sz val="11"/>
      <color indexed="12"/>
      <name val="B Titr"/>
      <family val="0"/>
    </font>
    <font>
      <sz val="14"/>
      <color indexed="12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 readingOrder="2"/>
    </xf>
    <xf numFmtId="0" fontId="3" fillId="33" borderId="27" xfId="0" applyFont="1" applyFill="1" applyBorder="1" applyAlignment="1">
      <alignment horizontal="center" vertical="center"/>
    </xf>
    <xf numFmtId="0" fontId="0" fillId="34" borderId="2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9" xfId="0" applyFill="1" applyBorder="1" applyAlignment="1">
      <alignment/>
    </xf>
    <xf numFmtId="3" fontId="9" fillId="0" borderId="15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9" fontId="9" fillId="0" borderId="15" xfId="57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9" fontId="14" fillId="0" borderId="14" xfId="57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9" fontId="14" fillId="0" borderId="17" xfId="57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14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5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31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88" fontId="9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" fontId="9" fillId="0" borderId="15" xfId="0" applyNumberFormat="1" applyFont="1" applyBorder="1" applyAlignment="1">
      <alignment horizontal="center" vertical="center"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9" fontId="10" fillId="0" borderId="14" xfId="57" applyFont="1" applyBorder="1" applyAlignment="1">
      <alignment horizontal="center"/>
    </xf>
    <xf numFmtId="9" fontId="10" fillId="0" borderId="17" xfId="57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3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33" borderId="2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0" fillId="33" borderId="42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187'!A1" /><Relationship Id="rId2" Type="http://schemas.openxmlformats.org/officeDocument/2006/relationships/hyperlink" Target="#'p287'!A1" /><Relationship Id="rId3" Type="http://schemas.openxmlformats.org/officeDocument/2006/relationships/hyperlink" Target="#'p188'!A1" /><Relationship Id="rId4" Type="http://schemas.openxmlformats.org/officeDocument/2006/relationships/hyperlink" Target="#'p288'!A1" /><Relationship Id="rId5" Type="http://schemas.openxmlformats.org/officeDocument/2006/relationships/hyperlink" Target="#'p189'!A1" /><Relationship Id="rId6" Type="http://schemas.openxmlformats.org/officeDocument/2006/relationships/hyperlink" Target="#'p289'!A1" /><Relationship Id="rId7" Type="http://schemas.openxmlformats.org/officeDocument/2006/relationships/hyperlink" Target="#'p190'!A1" /><Relationship Id="rId8" Type="http://schemas.openxmlformats.org/officeDocument/2006/relationships/hyperlink" Target="#'p290'!A1" /><Relationship Id="rId9" Type="http://schemas.openxmlformats.org/officeDocument/2006/relationships/hyperlink" Target="#'p190'!A1" /><Relationship Id="rId10" Type="http://schemas.openxmlformats.org/officeDocument/2006/relationships/hyperlink" Target="#'p290'!A1" /><Relationship Id="rId11" Type="http://schemas.openxmlformats.org/officeDocument/2006/relationships/hyperlink" Target="#'p191'!A1" /><Relationship Id="rId12" Type="http://schemas.openxmlformats.org/officeDocument/2006/relationships/hyperlink" Target="#'p291'!A1" /><Relationship Id="rId13" Type="http://schemas.openxmlformats.org/officeDocument/2006/relationships/hyperlink" Target="#'p192'!A1" /><Relationship Id="rId14" Type="http://schemas.openxmlformats.org/officeDocument/2006/relationships/hyperlink" Target="#'p292'!A1" /><Relationship Id="rId15" Type="http://schemas.openxmlformats.org/officeDocument/2006/relationships/hyperlink" Target="#'p193'!A1" /><Relationship Id="rId16" Type="http://schemas.openxmlformats.org/officeDocument/2006/relationships/hyperlink" Target="#'p293'!A1" /><Relationship Id="rId17" Type="http://schemas.openxmlformats.org/officeDocument/2006/relationships/hyperlink" Target="#'p294'!A1" /><Relationship Id="rId18" Type="http://schemas.openxmlformats.org/officeDocument/2006/relationships/hyperlink" Target="#'p194'!A1" /><Relationship Id="rId19" Type="http://schemas.openxmlformats.org/officeDocument/2006/relationships/hyperlink" Target="#'p195'!A1" /><Relationship Id="rId20" Type="http://schemas.openxmlformats.org/officeDocument/2006/relationships/hyperlink" Target="#'p295'!A1" /><Relationship Id="rId21" Type="http://schemas.openxmlformats.org/officeDocument/2006/relationships/hyperlink" Target="#'p196'!A1" /><Relationship Id="rId22" Type="http://schemas.openxmlformats.org/officeDocument/2006/relationships/hyperlink" Target="#'p296'!A1" /><Relationship Id="rId23" Type="http://schemas.openxmlformats.org/officeDocument/2006/relationships/hyperlink" Target="#'p297'!A1" /><Relationship Id="rId24" Type="http://schemas.openxmlformats.org/officeDocument/2006/relationships/hyperlink" Target="#'p197'!A1" /><Relationship Id="rId25" Type="http://schemas.openxmlformats.org/officeDocument/2006/relationships/hyperlink" Target="#'p298'!A1" /><Relationship Id="rId26" Type="http://schemas.openxmlformats.org/officeDocument/2006/relationships/hyperlink" Target="#'p198'!A1" /><Relationship Id="rId27" Type="http://schemas.openxmlformats.org/officeDocument/2006/relationships/hyperlink" Target="#'p299'!A1" /><Relationship Id="rId28" Type="http://schemas.openxmlformats.org/officeDocument/2006/relationships/hyperlink" Target="#'p199'!A1" /><Relationship Id="rId29" Type="http://schemas.openxmlformats.org/officeDocument/2006/relationships/hyperlink" Target="#'p21400'!A1" /><Relationship Id="rId30" Type="http://schemas.openxmlformats.org/officeDocument/2006/relationships/hyperlink" Target="#'p11400'!A1" /><Relationship Id="rId31" Type="http://schemas.openxmlformats.org/officeDocument/2006/relationships/hyperlink" Target="#'p11401'!A1" /><Relationship Id="rId32" Type="http://schemas.openxmlformats.org/officeDocument/2006/relationships/hyperlink" Target="#'p21401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333375</xdr:colOff>
      <xdr:row>0</xdr:row>
      <xdr:rowOff>123825</xdr:rowOff>
    </xdr:from>
    <xdr:ext cx="3276600" cy="542925"/>
    <xdr:sp fLocksText="0">
      <xdr:nvSpPr>
        <xdr:cNvPr id="1" name="Text Box 13"/>
        <xdr:cNvSpPr txBox="1">
          <a:spLocks noChangeArrowheads="1"/>
        </xdr:cNvSpPr>
      </xdr:nvSpPr>
      <xdr:spPr>
        <a:xfrm>
          <a:off x="2162175" y="1238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خلاصه آمار مديريت برق خرمبيد تا پايان سال 87</a:t>
          </a:r>
        </a:p>
      </xdr:txBody>
    </xdr:sp>
    <xdr:clientData/>
  </xdr:oneCellAnchor>
  <xdr:twoCellAnchor>
    <xdr:from>
      <xdr:col>2</xdr:col>
      <xdr:colOff>342900</xdr:colOff>
      <xdr:row>0</xdr:row>
      <xdr:rowOff>123825</xdr:rowOff>
    </xdr:from>
    <xdr:to>
      <xdr:col>3</xdr:col>
      <xdr:colOff>333375</xdr:colOff>
      <xdr:row>2</xdr:row>
      <xdr:rowOff>66675</xdr:rowOff>
    </xdr:to>
    <xdr:sp fLocksText="0">
      <xdr:nvSpPr>
        <xdr:cNvPr id="2" name="Text Box 14">
          <a:hlinkClick r:id="rId1"/>
        </xdr:cNvPr>
        <xdr:cNvSpPr txBox="1">
          <a:spLocks noChangeArrowheads="1"/>
        </xdr:cNvSpPr>
      </xdr:nvSpPr>
      <xdr:spPr>
        <a:xfrm>
          <a:off x="1562100" y="1238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2</xdr:row>
      <xdr:rowOff>76200</xdr:rowOff>
    </xdr:from>
    <xdr:to>
      <xdr:col>3</xdr:col>
      <xdr:colOff>333375</xdr:colOff>
      <xdr:row>4</xdr:row>
      <xdr:rowOff>19050</xdr:rowOff>
    </xdr:to>
    <xdr:sp fLocksText="0">
      <xdr:nvSpPr>
        <xdr:cNvPr id="3" name="Text Box 15">
          <a:hlinkClick r:id="rId2"/>
        </xdr:cNvPr>
        <xdr:cNvSpPr txBox="1">
          <a:spLocks noChangeArrowheads="1"/>
        </xdr:cNvSpPr>
      </xdr:nvSpPr>
      <xdr:spPr>
        <a:xfrm>
          <a:off x="1562100" y="4000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4</xdr:row>
      <xdr:rowOff>19050</xdr:rowOff>
    </xdr:from>
    <xdr:ext cx="3276600" cy="542925"/>
    <xdr:sp fLocksText="0">
      <xdr:nvSpPr>
        <xdr:cNvPr id="4" name="Text Box 13"/>
        <xdr:cNvSpPr txBox="1">
          <a:spLocks noChangeArrowheads="1"/>
        </xdr:cNvSpPr>
      </xdr:nvSpPr>
      <xdr:spPr>
        <a:xfrm>
          <a:off x="2162175" y="6667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خرمبيد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88</a:t>
          </a:r>
        </a:p>
      </xdr:txBody>
    </xdr:sp>
    <xdr:clientData/>
  </xdr:oneCellAnchor>
  <xdr:twoCellAnchor>
    <xdr:from>
      <xdr:col>2</xdr:col>
      <xdr:colOff>342900</xdr:colOff>
      <xdr:row>4</xdr:row>
      <xdr:rowOff>19050</xdr:rowOff>
    </xdr:from>
    <xdr:to>
      <xdr:col>3</xdr:col>
      <xdr:colOff>333375</xdr:colOff>
      <xdr:row>5</xdr:row>
      <xdr:rowOff>123825</xdr:rowOff>
    </xdr:to>
    <xdr:sp fLocksText="0">
      <xdr:nvSpPr>
        <xdr:cNvPr id="5" name="Text Box 14">
          <a:hlinkClick r:id="rId3"/>
        </xdr:cNvPr>
        <xdr:cNvSpPr txBox="1">
          <a:spLocks noChangeArrowheads="1"/>
        </xdr:cNvSpPr>
      </xdr:nvSpPr>
      <xdr:spPr>
        <a:xfrm>
          <a:off x="1562100" y="6667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5</xdr:row>
      <xdr:rowOff>133350</xdr:rowOff>
    </xdr:from>
    <xdr:to>
      <xdr:col>3</xdr:col>
      <xdr:colOff>333375</xdr:colOff>
      <xdr:row>7</xdr:row>
      <xdr:rowOff>76200</xdr:rowOff>
    </xdr:to>
    <xdr:sp fLocksText="0">
      <xdr:nvSpPr>
        <xdr:cNvPr id="6" name="Text Box 15">
          <a:hlinkClick r:id="rId4"/>
        </xdr:cNvPr>
        <xdr:cNvSpPr txBox="1">
          <a:spLocks noChangeArrowheads="1"/>
        </xdr:cNvSpPr>
      </xdr:nvSpPr>
      <xdr:spPr>
        <a:xfrm>
          <a:off x="1562100" y="9429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7</xdr:row>
      <xdr:rowOff>76200</xdr:rowOff>
    </xdr:from>
    <xdr:ext cx="3276600" cy="542925"/>
    <xdr:sp fLocksText="0">
      <xdr:nvSpPr>
        <xdr:cNvPr id="7" name="Text Box 13"/>
        <xdr:cNvSpPr txBox="1">
          <a:spLocks noChangeArrowheads="1"/>
        </xdr:cNvSpPr>
      </xdr:nvSpPr>
      <xdr:spPr>
        <a:xfrm>
          <a:off x="2162175" y="12096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خرمبيد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89</a:t>
          </a:r>
        </a:p>
      </xdr:txBody>
    </xdr:sp>
    <xdr:clientData/>
  </xdr:oneCellAnchor>
  <xdr:twoCellAnchor>
    <xdr:from>
      <xdr:col>2</xdr:col>
      <xdr:colOff>333375</xdr:colOff>
      <xdr:row>7</xdr:row>
      <xdr:rowOff>85725</xdr:rowOff>
    </xdr:from>
    <xdr:to>
      <xdr:col>3</xdr:col>
      <xdr:colOff>323850</xdr:colOff>
      <xdr:row>9</xdr:row>
      <xdr:rowOff>28575</xdr:rowOff>
    </xdr:to>
    <xdr:sp fLocksText="0">
      <xdr:nvSpPr>
        <xdr:cNvPr id="8" name="Text Box 14">
          <a:hlinkClick r:id="rId5"/>
        </xdr:cNvPr>
        <xdr:cNvSpPr txBox="1">
          <a:spLocks noChangeArrowheads="1"/>
        </xdr:cNvSpPr>
      </xdr:nvSpPr>
      <xdr:spPr>
        <a:xfrm>
          <a:off x="1552575" y="12192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9</xdr:row>
      <xdr:rowOff>38100</xdr:rowOff>
    </xdr:from>
    <xdr:to>
      <xdr:col>3</xdr:col>
      <xdr:colOff>333375</xdr:colOff>
      <xdr:row>10</xdr:row>
      <xdr:rowOff>142875</xdr:rowOff>
    </xdr:to>
    <xdr:sp fLocksText="0">
      <xdr:nvSpPr>
        <xdr:cNvPr id="9" name="Text Box 15">
          <a:hlinkClick r:id="rId6"/>
        </xdr:cNvPr>
        <xdr:cNvSpPr txBox="1">
          <a:spLocks noChangeArrowheads="1"/>
        </xdr:cNvSpPr>
      </xdr:nvSpPr>
      <xdr:spPr>
        <a:xfrm>
          <a:off x="1562100" y="14954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10</xdr:row>
      <xdr:rowOff>142875</xdr:rowOff>
    </xdr:from>
    <xdr:ext cx="3276600" cy="542925"/>
    <xdr:sp fLocksText="0">
      <xdr:nvSpPr>
        <xdr:cNvPr id="10" name="Text Box 13"/>
        <xdr:cNvSpPr txBox="1">
          <a:spLocks noChangeArrowheads="1"/>
        </xdr:cNvSpPr>
      </xdr:nvSpPr>
      <xdr:spPr>
        <a:xfrm>
          <a:off x="2162175" y="17621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خرمبيد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90</a:t>
          </a:r>
        </a:p>
      </xdr:txBody>
    </xdr:sp>
    <xdr:clientData/>
  </xdr:oneCellAnchor>
  <xdr:twoCellAnchor>
    <xdr:from>
      <xdr:col>2</xdr:col>
      <xdr:colOff>342900</xdr:colOff>
      <xdr:row>10</xdr:row>
      <xdr:rowOff>152400</xdr:rowOff>
    </xdr:from>
    <xdr:to>
      <xdr:col>3</xdr:col>
      <xdr:colOff>333375</xdr:colOff>
      <xdr:row>12</xdr:row>
      <xdr:rowOff>95250</xdr:rowOff>
    </xdr:to>
    <xdr:sp fLocksText="0">
      <xdr:nvSpPr>
        <xdr:cNvPr id="11" name="Text Box 14">
          <a:hlinkClick r:id="rId7"/>
        </xdr:cNvPr>
        <xdr:cNvSpPr txBox="1">
          <a:spLocks noChangeArrowheads="1"/>
        </xdr:cNvSpPr>
      </xdr:nvSpPr>
      <xdr:spPr>
        <a:xfrm>
          <a:off x="1562100" y="17716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352425</xdr:colOff>
      <xdr:row>12</xdr:row>
      <xdr:rowOff>104775</xdr:rowOff>
    </xdr:from>
    <xdr:to>
      <xdr:col>3</xdr:col>
      <xdr:colOff>342900</xdr:colOff>
      <xdr:row>14</xdr:row>
      <xdr:rowOff>47625</xdr:rowOff>
    </xdr:to>
    <xdr:sp fLocksText="0">
      <xdr:nvSpPr>
        <xdr:cNvPr id="12" name="Text Box 15">
          <a:hlinkClick r:id="rId8"/>
        </xdr:cNvPr>
        <xdr:cNvSpPr txBox="1">
          <a:spLocks noChangeArrowheads="1"/>
        </xdr:cNvSpPr>
      </xdr:nvSpPr>
      <xdr:spPr>
        <a:xfrm>
          <a:off x="1571625" y="20478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twoCellAnchor>
    <xdr:from>
      <xdr:col>2</xdr:col>
      <xdr:colOff>342900</xdr:colOff>
      <xdr:row>10</xdr:row>
      <xdr:rowOff>142875</xdr:rowOff>
    </xdr:from>
    <xdr:to>
      <xdr:col>3</xdr:col>
      <xdr:colOff>333375</xdr:colOff>
      <xdr:row>12</xdr:row>
      <xdr:rowOff>85725</xdr:rowOff>
    </xdr:to>
    <xdr:sp fLocksText="0">
      <xdr:nvSpPr>
        <xdr:cNvPr id="13" name="Text Box 14">
          <a:hlinkClick r:id="rId9"/>
        </xdr:cNvPr>
        <xdr:cNvSpPr txBox="1">
          <a:spLocks noChangeArrowheads="1"/>
        </xdr:cNvSpPr>
      </xdr:nvSpPr>
      <xdr:spPr>
        <a:xfrm>
          <a:off x="1562100" y="17621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352425</xdr:colOff>
      <xdr:row>12</xdr:row>
      <xdr:rowOff>95250</xdr:rowOff>
    </xdr:from>
    <xdr:to>
      <xdr:col>3</xdr:col>
      <xdr:colOff>342900</xdr:colOff>
      <xdr:row>14</xdr:row>
      <xdr:rowOff>38100</xdr:rowOff>
    </xdr:to>
    <xdr:sp fLocksText="0">
      <xdr:nvSpPr>
        <xdr:cNvPr id="14" name="Text Box 15">
          <a:hlinkClick r:id="rId10"/>
        </xdr:cNvPr>
        <xdr:cNvSpPr txBox="1">
          <a:spLocks noChangeArrowheads="1"/>
        </xdr:cNvSpPr>
      </xdr:nvSpPr>
      <xdr:spPr>
        <a:xfrm>
          <a:off x="1571625" y="20383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352425</xdr:colOff>
      <xdr:row>14</xdr:row>
      <xdr:rowOff>38100</xdr:rowOff>
    </xdr:from>
    <xdr:ext cx="3276600" cy="542925"/>
    <xdr:sp fLocksText="0">
      <xdr:nvSpPr>
        <xdr:cNvPr id="15" name="Text Box 13"/>
        <xdr:cNvSpPr txBox="1">
          <a:spLocks noChangeArrowheads="1"/>
        </xdr:cNvSpPr>
      </xdr:nvSpPr>
      <xdr:spPr>
        <a:xfrm>
          <a:off x="2181225" y="23050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خرمبيد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91</a:t>
          </a:r>
        </a:p>
      </xdr:txBody>
    </xdr:sp>
    <xdr:clientData/>
  </xdr:oneCellAnchor>
  <xdr:twoCellAnchor>
    <xdr:from>
      <xdr:col>2</xdr:col>
      <xdr:colOff>361950</xdr:colOff>
      <xdr:row>14</xdr:row>
      <xdr:rowOff>38100</xdr:rowOff>
    </xdr:from>
    <xdr:to>
      <xdr:col>3</xdr:col>
      <xdr:colOff>352425</xdr:colOff>
      <xdr:row>15</xdr:row>
      <xdr:rowOff>133350</xdr:rowOff>
    </xdr:to>
    <xdr:sp fLocksText="0">
      <xdr:nvSpPr>
        <xdr:cNvPr id="16" name="Text Box 14">
          <a:hlinkClick r:id="rId11"/>
        </xdr:cNvPr>
        <xdr:cNvSpPr txBox="1">
          <a:spLocks noChangeArrowheads="1"/>
        </xdr:cNvSpPr>
      </xdr:nvSpPr>
      <xdr:spPr>
        <a:xfrm>
          <a:off x="1581150" y="2305050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371475</xdr:colOff>
      <xdr:row>15</xdr:row>
      <xdr:rowOff>142875</xdr:rowOff>
    </xdr:from>
    <xdr:to>
      <xdr:col>3</xdr:col>
      <xdr:colOff>361950</xdr:colOff>
      <xdr:row>17</xdr:row>
      <xdr:rowOff>85725</xdr:rowOff>
    </xdr:to>
    <xdr:sp fLocksText="0">
      <xdr:nvSpPr>
        <xdr:cNvPr id="17" name="Text Box 15">
          <a:hlinkClick r:id="rId12"/>
        </xdr:cNvPr>
        <xdr:cNvSpPr txBox="1">
          <a:spLocks noChangeArrowheads="1"/>
        </xdr:cNvSpPr>
      </xdr:nvSpPr>
      <xdr:spPr>
        <a:xfrm>
          <a:off x="1590675" y="25717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361950</xdr:colOff>
      <xdr:row>17</xdr:row>
      <xdr:rowOff>95250</xdr:rowOff>
    </xdr:from>
    <xdr:ext cx="3276600" cy="542925"/>
    <xdr:sp fLocksText="0">
      <xdr:nvSpPr>
        <xdr:cNvPr id="18" name="Text Box 13"/>
        <xdr:cNvSpPr txBox="1">
          <a:spLocks noChangeArrowheads="1"/>
        </xdr:cNvSpPr>
      </xdr:nvSpPr>
      <xdr:spPr>
        <a:xfrm>
          <a:off x="2190750" y="28479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خرمبيد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92</a:t>
          </a:r>
        </a:p>
      </xdr:txBody>
    </xdr:sp>
    <xdr:clientData/>
  </xdr:oneCellAnchor>
  <xdr:twoCellAnchor>
    <xdr:from>
      <xdr:col>2</xdr:col>
      <xdr:colOff>371475</xdr:colOff>
      <xdr:row>17</xdr:row>
      <xdr:rowOff>85725</xdr:rowOff>
    </xdr:from>
    <xdr:to>
      <xdr:col>3</xdr:col>
      <xdr:colOff>361950</xdr:colOff>
      <xdr:row>19</xdr:row>
      <xdr:rowOff>28575</xdr:rowOff>
    </xdr:to>
    <xdr:sp fLocksText="0">
      <xdr:nvSpPr>
        <xdr:cNvPr id="19" name="Text Box 14">
          <a:hlinkClick r:id="rId13"/>
        </xdr:cNvPr>
        <xdr:cNvSpPr txBox="1">
          <a:spLocks noChangeArrowheads="1"/>
        </xdr:cNvSpPr>
      </xdr:nvSpPr>
      <xdr:spPr>
        <a:xfrm>
          <a:off x="1590675" y="28384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361950</xdr:colOff>
      <xdr:row>19</xdr:row>
      <xdr:rowOff>38100</xdr:rowOff>
    </xdr:from>
    <xdr:to>
      <xdr:col>3</xdr:col>
      <xdr:colOff>352425</xdr:colOff>
      <xdr:row>20</xdr:row>
      <xdr:rowOff>142875</xdr:rowOff>
    </xdr:to>
    <xdr:sp fLocksText="0">
      <xdr:nvSpPr>
        <xdr:cNvPr id="20" name="Text Box 15">
          <a:hlinkClick r:id="rId14"/>
        </xdr:cNvPr>
        <xdr:cNvSpPr txBox="1">
          <a:spLocks noChangeArrowheads="1"/>
        </xdr:cNvSpPr>
      </xdr:nvSpPr>
      <xdr:spPr>
        <a:xfrm>
          <a:off x="1581150" y="31146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361950</xdr:colOff>
      <xdr:row>21</xdr:row>
      <xdr:rowOff>0</xdr:rowOff>
    </xdr:from>
    <xdr:ext cx="3276600" cy="542925"/>
    <xdr:sp fLocksText="0">
      <xdr:nvSpPr>
        <xdr:cNvPr id="21" name="Text Box 13"/>
        <xdr:cNvSpPr txBox="1">
          <a:spLocks noChangeArrowheads="1"/>
        </xdr:cNvSpPr>
      </xdr:nvSpPr>
      <xdr:spPr>
        <a:xfrm>
          <a:off x="2190750" y="34004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خرمبيد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سال93</a:t>
          </a:r>
        </a:p>
      </xdr:txBody>
    </xdr:sp>
    <xdr:clientData/>
  </xdr:oneCellAnchor>
  <xdr:twoCellAnchor>
    <xdr:from>
      <xdr:col>2</xdr:col>
      <xdr:colOff>361950</xdr:colOff>
      <xdr:row>20</xdr:row>
      <xdr:rowOff>152400</xdr:rowOff>
    </xdr:from>
    <xdr:to>
      <xdr:col>3</xdr:col>
      <xdr:colOff>352425</xdr:colOff>
      <xdr:row>22</xdr:row>
      <xdr:rowOff>85725</xdr:rowOff>
    </xdr:to>
    <xdr:sp fLocksText="0">
      <xdr:nvSpPr>
        <xdr:cNvPr id="22" name="Text Box 14">
          <a:hlinkClick r:id="rId15"/>
        </xdr:cNvPr>
        <xdr:cNvSpPr txBox="1">
          <a:spLocks noChangeArrowheads="1"/>
        </xdr:cNvSpPr>
      </xdr:nvSpPr>
      <xdr:spPr>
        <a:xfrm>
          <a:off x="1581150" y="3390900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371475</xdr:colOff>
      <xdr:row>22</xdr:row>
      <xdr:rowOff>95250</xdr:rowOff>
    </xdr:from>
    <xdr:to>
      <xdr:col>3</xdr:col>
      <xdr:colOff>361950</xdr:colOff>
      <xdr:row>24</xdr:row>
      <xdr:rowOff>38100</xdr:rowOff>
    </xdr:to>
    <xdr:sp fLocksText="0">
      <xdr:nvSpPr>
        <xdr:cNvPr id="23" name="Text Box 14">
          <a:hlinkClick r:id="rId16"/>
        </xdr:cNvPr>
        <xdr:cNvSpPr txBox="1">
          <a:spLocks noChangeArrowheads="1"/>
        </xdr:cNvSpPr>
      </xdr:nvSpPr>
      <xdr:spPr>
        <a:xfrm>
          <a:off x="1590675" y="36576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352425</xdr:colOff>
      <xdr:row>24</xdr:row>
      <xdr:rowOff>66675</xdr:rowOff>
    </xdr:from>
    <xdr:ext cx="3276600" cy="542925"/>
    <xdr:sp fLocksText="0">
      <xdr:nvSpPr>
        <xdr:cNvPr id="24" name="Text Box 13"/>
        <xdr:cNvSpPr txBox="1">
          <a:spLocks noChangeArrowheads="1"/>
        </xdr:cNvSpPr>
      </xdr:nvSpPr>
      <xdr:spPr>
        <a:xfrm>
          <a:off x="2181225" y="39528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خرمبيد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سال94</a:t>
          </a:r>
        </a:p>
      </xdr:txBody>
    </xdr:sp>
    <xdr:clientData/>
  </xdr:oneCellAnchor>
  <xdr:twoCellAnchor>
    <xdr:from>
      <xdr:col>2</xdr:col>
      <xdr:colOff>352425</xdr:colOff>
      <xdr:row>25</xdr:row>
      <xdr:rowOff>161925</xdr:rowOff>
    </xdr:from>
    <xdr:to>
      <xdr:col>3</xdr:col>
      <xdr:colOff>342900</xdr:colOff>
      <xdr:row>27</xdr:row>
      <xdr:rowOff>133350</xdr:rowOff>
    </xdr:to>
    <xdr:sp fLocksText="0">
      <xdr:nvSpPr>
        <xdr:cNvPr id="25" name="Text Box 15">
          <a:hlinkClick r:id="rId17"/>
        </xdr:cNvPr>
        <xdr:cNvSpPr txBox="1">
          <a:spLocks noChangeArrowheads="1"/>
        </xdr:cNvSpPr>
      </xdr:nvSpPr>
      <xdr:spPr>
        <a:xfrm>
          <a:off x="1571625" y="4210050"/>
          <a:ext cx="600075" cy="2952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twoCellAnchor>
    <xdr:from>
      <xdr:col>2</xdr:col>
      <xdr:colOff>361950</xdr:colOff>
      <xdr:row>24</xdr:row>
      <xdr:rowOff>9525</xdr:rowOff>
    </xdr:from>
    <xdr:to>
      <xdr:col>3</xdr:col>
      <xdr:colOff>352425</xdr:colOff>
      <xdr:row>26</xdr:row>
      <xdr:rowOff>0</xdr:rowOff>
    </xdr:to>
    <xdr:sp fLocksText="0">
      <xdr:nvSpPr>
        <xdr:cNvPr id="26" name="Text Box 14">
          <a:hlinkClick r:id="rId18"/>
        </xdr:cNvPr>
        <xdr:cNvSpPr txBox="1">
          <a:spLocks noChangeArrowheads="1"/>
        </xdr:cNvSpPr>
      </xdr:nvSpPr>
      <xdr:spPr>
        <a:xfrm>
          <a:off x="1581150" y="3895725"/>
          <a:ext cx="600075" cy="3143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oneCellAnchor>
    <xdr:from>
      <xdr:col>3</xdr:col>
      <xdr:colOff>342900</xdr:colOff>
      <xdr:row>27</xdr:row>
      <xdr:rowOff>133350</xdr:rowOff>
    </xdr:from>
    <xdr:ext cx="3276600" cy="542925"/>
    <xdr:sp fLocksText="0">
      <xdr:nvSpPr>
        <xdr:cNvPr id="27" name="Text Box 13"/>
        <xdr:cNvSpPr txBox="1">
          <a:spLocks noChangeArrowheads="1"/>
        </xdr:cNvSpPr>
      </xdr:nvSpPr>
      <xdr:spPr>
        <a:xfrm>
          <a:off x="2171700" y="45053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خرمبيد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سال95</a:t>
          </a:r>
        </a:p>
      </xdr:txBody>
    </xdr:sp>
    <xdr:clientData/>
  </xdr:oneCellAnchor>
  <xdr:twoCellAnchor>
    <xdr:from>
      <xdr:col>2</xdr:col>
      <xdr:colOff>352425</xdr:colOff>
      <xdr:row>27</xdr:row>
      <xdr:rowOff>133350</xdr:rowOff>
    </xdr:from>
    <xdr:to>
      <xdr:col>3</xdr:col>
      <xdr:colOff>342900</xdr:colOff>
      <xdr:row>29</xdr:row>
      <xdr:rowOff>123825</xdr:rowOff>
    </xdr:to>
    <xdr:sp fLocksText="0">
      <xdr:nvSpPr>
        <xdr:cNvPr id="28" name="Text Box 14">
          <a:hlinkClick r:id="rId19"/>
        </xdr:cNvPr>
        <xdr:cNvSpPr txBox="1">
          <a:spLocks noChangeArrowheads="1"/>
        </xdr:cNvSpPr>
      </xdr:nvSpPr>
      <xdr:spPr>
        <a:xfrm>
          <a:off x="1571625" y="4505325"/>
          <a:ext cx="600075" cy="3143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352425</xdr:colOff>
      <xdr:row>29</xdr:row>
      <xdr:rowOff>85725</xdr:rowOff>
    </xdr:from>
    <xdr:to>
      <xdr:col>3</xdr:col>
      <xdr:colOff>342900</xdr:colOff>
      <xdr:row>31</xdr:row>
      <xdr:rowOff>19050</xdr:rowOff>
    </xdr:to>
    <xdr:sp fLocksText="0">
      <xdr:nvSpPr>
        <xdr:cNvPr id="29" name="Text Box 14">
          <a:hlinkClick r:id="rId20"/>
        </xdr:cNvPr>
        <xdr:cNvSpPr txBox="1">
          <a:spLocks noChangeArrowheads="1"/>
        </xdr:cNvSpPr>
      </xdr:nvSpPr>
      <xdr:spPr>
        <a:xfrm>
          <a:off x="1571625" y="4781550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352425</xdr:colOff>
      <xdr:row>31</xdr:row>
      <xdr:rowOff>19050</xdr:rowOff>
    </xdr:from>
    <xdr:ext cx="3276600" cy="542925"/>
    <xdr:sp fLocksText="0">
      <xdr:nvSpPr>
        <xdr:cNvPr id="30" name="Text Box 13"/>
        <xdr:cNvSpPr txBox="1">
          <a:spLocks noChangeArrowheads="1"/>
        </xdr:cNvSpPr>
      </xdr:nvSpPr>
      <xdr:spPr>
        <a:xfrm>
          <a:off x="2181225" y="50387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خرمبيد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سال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96</a:t>
          </a:r>
        </a:p>
      </xdr:txBody>
    </xdr:sp>
    <xdr:clientData/>
  </xdr:oneCellAnchor>
  <xdr:twoCellAnchor>
    <xdr:from>
      <xdr:col>2</xdr:col>
      <xdr:colOff>361950</xdr:colOff>
      <xdr:row>31</xdr:row>
      <xdr:rowOff>19050</xdr:rowOff>
    </xdr:from>
    <xdr:to>
      <xdr:col>3</xdr:col>
      <xdr:colOff>352425</xdr:colOff>
      <xdr:row>33</xdr:row>
      <xdr:rowOff>9525</xdr:rowOff>
    </xdr:to>
    <xdr:sp fLocksText="0">
      <xdr:nvSpPr>
        <xdr:cNvPr id="31" name="Text Box 14">
          <a:hlinkClick r:id="rId21"/>
        </xdr:cNvPr>
        <xdr:cNvSpPr txBox="1">
          <a:spLocks noChangeArrowheads="1"/>
        </xdr:cNvSpPr>
      </xdr:nvSpPr>
      <xdr:spPr>
        <a:xfrm>
          <a:off x="1581150" y="5038725"/>
          <a:ext cx="600075" cy="3143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381000</xdr:colOff>
      <xdr:row>32</xdr:row>
      <xdr:rowOff>133350</xdr:rowOff>
    </xdr:from>
    <xdr:to>
      <xdr:col>3</xdr:col>
      <xdr:colOff>352425</xdr:colOff>
      <xdr:row>34</xdr:row>
      <xdr:rowOff>66675</xdr:rowOff>
    </xdr:to>
    <xdr:sp fLocksText="0">
      <xdr:nvSpPr>
        <xdr:cNvPr id="32" name="Text Box 14">
          <a:hlinkClick r:id="rId22"/>
        </xdr:cNvPr>
        <xdr:cNvSpPr txBox="1">
          <a:spLocks noChangeArrowheads="1"/>
        </xdr:cNvSpPr>
      </xdr:nvSpPr>
      <xdr:spPr>
        <a:xfrm>
          <a:off x="1600200" y="5314950"/>
          <a:ext cx="58102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361950</xdr:colOff>
      <xdr:row>34</xdr:row>
      <xdr:rowOff>85725</xdr:rowOff>
    </xdr:from>
    <xdr:ext cx="3276600" cy="542925"/>
    <xdr:sp fLocksText="0">
      <xdr:nvSpPr>
        <xdr:cNvPr id="33" name="Text Box 13"/>
        <xdr:cNvSpPr txBox="1">
          <a:spLocks noChangeArrowheads="1"/>
        </xdr:cNvSpPr>
      </xdr:nvSpPr>
      <xdr:spPr>
        <a:xfrm>
          <a:off x="2190750" y="55911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خرمبيد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97</a:t>
          </a:r>
        </a:p>
      </xdr:txBody>
    </xdr:sp>
    <xdr:clientData/>
  </xdr:oneCellAnchor>
  <xdr:twoCellAnchor>
    <xdr:from>
      <xdr:col>2</xdr:col>
      <xdr:colOff>381000</xdr:colOff>
      <xdr:row>36</xdr:row>
      <xdr:rowOff>9525</xdr:rowOff>
    </xdr:from>
    <xdr:to>
      <xdr:col>3</xdr:col>
      <xdr:colOff>352425</xdr:colOff>
      <xdr:row>37</xdr:row>
      <xdr:rowOff>133350</xdr:rowOff>
    </xdr:to>
    <xdr:sp fLocksText="0">
      <xdr:nvSpPr>
        <xdr:cNvPr id="34" name="Text Box 14">
          <a:hlinkClick r:id="rId23"/>
        </xdr:cNvPr>
        <xdr:cNvSpPr txBox="1">
          <a:spLocks noChangeArrowheads="1"/>
        </xdr:cNvSpPr>
      </xdr:nvSpPr>
      <xdr:spPr>
        <a:xfrm>
          <a:off x="1600200" y="5838825"/>
          <a:ext cx="58102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381000</xdr:colOff>
      <xdr:row>34</xdr:row>
      <xdr:rowOff>66675</xdr:rowOff>
    </xdr:from>
    <xdr:to>
      <xdr:col>3</xdr:col>
      <xdr:colOff>352425</xdr:colOff>
      <xdr:row>36</xdr:row>
      <xdr:rowOff>0</xdr:rowOff>
    </xdr:to>
    <xdr:sp fLocksText="0">
      <xdr:nvSpPr>
        <xdr:cNvPr id="35" name="Text Box 14">
          <a:hlinkClick r:id="rId24"/>
        </xdr:cNvPr>
        <xdr:cNvSpPr txBox="1">
          <a:spLocks noChangeArrowheads="1"/>
        </xdr:cNvSpPr>
      </xdr:nvSpPr>
      <xdr:spPr>
        <a:xfrm>
          <a:off x="1600200" y="5572125"/>
          <a:ext cx="58102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361950</xdr:colOff>
      <xdr:row>37</xdr:row>
      <xdr:rowOff>142875</xdr:rowOff>
    </xdr:from>
    <xdr:ext cx="3276600" cy="542925"/>
    <xdr:sp fLocksText="0">
      <xdr:nvSpPr>
        <xdr:cNvPr id="36" name="Text Box 13"/>
        <xdr:cNvSpPr txBox="1">
          <a:spLocks noChangeArrowheads="1"/>
        </xdr:cNvSpPr>
      </xdr:nvSpPr>
      <xdr:spPr>
        <a:xfrm>
          <a:off x="2190750" y="61341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خرمبيد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سال 98</a:t>
          </a:r>
        </a:p>
      </xdr:txBody>
    </xdr:sp>
    <xdr:clientData/>
  </xdr:oneCellAnchor>
  <xdr:twoCellAnchor>
    <xdr:from>
      <xdr:col>2</xdr:col>
      <xdr:colOff>390525</xdr:colOff>
      <xdr:row>39</xdr:row>
      <xdr:rowOff>76200</xdr:rowOff>
    </xdr:from>
    <xdr:to>
      <xdr:col>3</xdr:col>
      <xdr:colOff>361950</xdr:colOff>
      <xdr:row>41</xdr:row>
      <xdr:rowOff>38100</xdr:rowOff>
    </xdr:to>
    <xdr:sp fLocksText="0">
      <xdr:nvSpPr>
        <xdr:cNvPr id="37" name="Text Box 14">
          <a:hlinkClick r:id="rId25"/>
        </xdr:cNvPr>
        <xdr:cNvSpPr txBox="1">
          <a:spLocks noChangeArrowheads="1"/>
        </xdr:cNvSpPr>
      </xdr:nvSpPr>
      <xdr:spPr>
        <a:xfrm>
          <a:off x="1609725" y="6391275"/>
          <a:ext cx="58102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390525</xdr:colOff>
      <xdr:row>37</xdr:row>
      <xdr:rowOff>133350</xdr:rowOff>
    </xdr:from>
    <xdr:to>
      <xdr:col>3</xdr:col>
      <xdr:colOff>361950</xdr:colOff>
      <xdr:row>39</xdr:row>
      <xdr:rowOff>66675</xdr:rowOff>
    </xdr:to>
    <xdr:sp fLocksText="0">
      <xdr:nvSpPr>
        <xdr:cNvPr id="38" name="Text Box 14">
          <a:hlinkClick r:id="rId26"/>
        </xdr:cNvPr>
        <xdr:cNvSpPr txBox="1">
          <a:spLocks noChangeArrowheads="1"/>
        </xdr:cNvSpPr>
      </xdr:nvSpPr>
      <xdr:spPr>
        <a:xfrm>
          <a:off x="1609725" y="6124575"/>
          <a:ext cx="58102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361950</xdr:colOff>
      <xdr:row>41</xdr:row>
      <xdr:rowOff>38100</xdr:rowOff>
    </xdr:from>
    <xdr:ext cx="3276600" cy="542925"/>
    <xdr:sp fLocksText="0">
      <xdr:nvSpPr>
        <xdr:cNvPr id="39" name="Text Box 13"/>
        <xdr:cNvSpPr txBox="1">
          <a:spLocks noChangeArrowheads="1"/>
        </xdr:cNvSpPr>
      </xdr:nvSpPr>
      <xdr:spPr>
        <a:xfrm>
          <a:off x="2190750" y="66770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خرمبيد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سال 99</a:t>
          </a:r>
        </a:p>
      </xdr:txBody>
    </xdr:sp>
    <xdr:clientData/>
  </xdr:oneCellAnchor>
  <xdr:twoCellAnchor>
    <xdr:from>
      <xdr:col>2</xdr:col>
      <xdr:colOff>381000</xdr:colOff>
      <xdr:row>42</xdr:row>
      <xdr:rowOff>142875</xdr:rowOff>
    </xdr:from>
    <xdr:to>
      <xdr:col>3</xdr:col>
      <xdr:colOff>352425</xdr:colOff>
      <xdr:row>44</xdr:row>
      <xdr:rowOff>104775</xdr:rowOff>
    </xdr:to>
    <xdr:sp fLocksText="0">
      <xdr:nvSpPr>
        <xdr:cNvPr id="40" name="Text Box 14">
          <a:hlinkClick r:id="rId27"/>
        </xdr:cNvPr>
        <xdr:cNvSpPr txBox="1">
          <a:spLocks noChangeArrowheads="1"/>
        </xdr:cNvSpPr>
      </xdr:nvSpPr>
      <xdr:spPr>
        <a:xfrm>
          <a:off x="1600200" y="6934200"/>
          <a:ext cx="58102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400050</xdr:colOff>
      <xdr:row>41</xdr:row>
      <xdr:rowOff>38100</xdr:rowOff>
    </xdr:from>
    <xdr:to>
      <xdr:col>3</xdr:col>
      <xdr:colOff>371475</xdr:colOff>
      <xdr:row>43</xdr:row>
      <xdr:rowOff>0</xdr:rowOff>
    </xdr:to>
    <xdr:sp fLocksText="0">
      <xdr:nvSpPr>
        <xdr:cNvPr id="41" name="Text Box 14">
          <a:hlinkClick r:id="rId28"/>
        </xdr:cNvPr>
        <xdr:cNvSpPr txBox="1">
          <a:spLocks noChangeArrowheads="1"/>
        </xdr:cNvSpPr>
      </xdr:nvSpPr>
      <xdr:spPr>
        <a:xfrm>
          <a:off x="1619250" y="6677025"/>
          <a:ext cx="581025" cy="2762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352425</xdr:colOff>
      <xdr:row>44</xdr:row>
      <xdr:rowOff>104775</xdr:rowOff>
    </xdr:from>
    <xdr:ext cx="3276600" cy="542925"/>
    <xdr:sp fLocksText="0">
      <xdr:nvSpPr>
        <xdr:cNvPr id="42" name="Text Box 13"/>
        <xdr:cNvSpPr txBox="1">
          <a:spLocks noChangeArrowheads="1"/>
        </xdr:cNvSpPr>
      </xdr:nvSpPr>
      <xdr:spPr>
        <a:xfrm>
          <a:off x="2181225" y="72199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خرمبيد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1400</a:t>
          </a:r>
        </a:p>
      </xdr:txBody>
    </xdr:sp>
    <xdr:clientData/>
  </xdr:oneCellAnchor>
  <xdr:twoCellAnchor>
    <xdr:from>
      <xdr:col>2</xdr:col>
      <xdr:colOff>371475</xdr:colOff>
      <xdr:row>46</xdr:row>
      <xdr:rowOff>38100</xdr:rowOff>
    </xdr:from>
    <xdr:to>
      <xdr:col>3</xdr:col>
      <xdr:colOff>342900</xdr:colOff>
      <xdr:row>48</xdr:row>
      <xdr:rowOff>0</xdr:rowOff>
    </xdr:to>
    <xdr:sp fLocksText="0">
      <xdr:nvSpPr>
        <xdr:cNvPr id="43" name="Text Box 14">
          <a:hlinkClick r:id="rId29"/>
        </xdr:cNvPr>
        <xdr:cNvSpPr txBox="1">
          <a:spLocks noChangeArrowheads="1"/>
        </xdr:cNvSpPr>
      </xdr:nvSpPr>
      <xdr:spPr>
        <a:xfrm>
          <a:off x="1590675" y="7477125"/>
          <a:ext cx="58102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371475</xdr:colOff>
      <xdr:row>44</xdr:row>
      <xdr:rowOff>104775</xdr:rowOff>
    </xdr:from>
    <xdr:to>
      <xdr:col>3</xdr:col>
      <xdr:colOff>342900</xdr:colOff>
      <xdr:row>46</xdr:row>
      <xdr:rowOff>66675</xdr:rowOff>
    </xdr:to>
    <xdr:sp fLocksText="0">
      <xdr:nvSpPr>
        <xdr:cNvPr id="44" name="Text Box 14">
          <a:hlinkClick r:id="rId30"/>
        </xdr:cNvPr>
        <xdr:cNvSpPr txBox="1">
          <a:spLocks noChangeArrowheads="1"/>
        </xdr:cNvSpPr>
      </xdr:nvSpPr>
      <xdr:spPr>
        <a:xfrm>
          <a:off x="1590675" y="7219950"/>
          <a:ext cx="58102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342900</xdr:colOff>
      <xdr:row>48</xdr:row>
      <xdr:rowOff>0</xdr:rowOff>
    </xdr:from>
    <xdr:ext cx="3276600" cy="542925"/>
    <xdr:sp fLocksText="0">
      <xdr:nvSpPr>
        <xdr:cNvPr id="45" name="Text Box 13"/>
        <xdr:cNvSpPr txBox="1">
          <a:spLocks noChangeArrowheads="1"/>
        </xdr:cNvSpPr>
      </xdr:nvSpPr>
      <xdr:spPr>
        <a:xfrm>
          <a:off x="2171700" y="77628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خرمبيد تا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1401</a:t>
          </a:r>
        </a:p>
      </xdr:txBody>
    </xdr:sp>
    <xdr:clientData/>
  </xdr:oneCellAnchor>
  <xdr:twoCellAnchor>
    <xdr:from>
      <xdr:col>2</xdr:col>
      <xdr:colOff>381000</xdr:colOff>
      <xdr:row>48</xdr:row>
      <xdr:rowOff>0</xdr:rowOff>
    </xdr:from>
    <xdr:to>
      <xdr:col>3</xdr:col>
      <xdr:colOff>352425</xdr:colOff>
      <xdr:row>49</xdr:row>
      <xdr:rowOff>123825</xdr:rowOff>
    </xdr:to>
    <xdr:sp fLocksText="0">
      <xdr:nvSpPr>
        <xdr:cNvPr id="46" name="Text Box 14">
          <a:hlinkClick r:id="rId31"/>
        </xdr:cNvPr>
        <xdr:cNvSpPr txBox="1">
          <a:spLocks noChangeArrowheads="1"/>
        </xdr:cNvSpPr>
      </xdr:nvSpPr>
      <xdr:spPr>
        <a:xfrm>
          <a:off x="1600200" y="7762875"/>
          <a:ext cx="58102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371475</xdr:colOff>
      <xdr:row>49</xdr:row>
      <xdr:rowOff>95250</xdr:rowOff>
    </xdr:from>
    <xdr:to>
      <xdr:col>3</xdr:col>
      <xdr:colOff>342900</xdr:colOff>
      <xdr:row>51</xdr:row>
      <xdr:rowOff>57150</xdr:rowOff>
    </xdr:to>
    <xdr:sp fLocksText="0">
      <xdr:nvSpPr>
        <xdr:cNvPr id="47" name="Text Box 14">
          <a:hlinkClick r:id="rId32"/>
        </xdr:cNvPr>
        <xdr:cNvSpPr txBox="1">
          <a:spLocks noChangeArrowheads="1"/>
        </xdr:cNvSpPr>
      </xdr:nvSpPr>
      <xdr:spPr>
        <a:xfrm>
          <a:off x="1590675" y="8020050"/>
          <a:ext cx="58102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0</xdr:row>
      <xdr:rowOff>19050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15675" y="190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114300</xdr:colOff>
      <xdr:row>0</xdr:row>
      <xdr:rowOff>38100</xdr:rowOff>
    </xdr:from>
    <xdr:ext cx="904875" cy="2381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334750" y="38100"/>
          <a:ext cx="904875" cy="2381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0</xdr:row>
      <xdr:rowOff>19050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15675" y="190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114300</xdr:colOff>
      <xdr:row>0</xdr:row>
      <xdr:rowOff>38100</xdr:rowOff>
    </xdr:from>
    <xdr:ext cx="904875" cy="2381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334750" y="38100"/>
          <a:ext cx="904875" cy="2381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0</xdr:row>
      <xdr:rowOff>19050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15675" y="190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114300</xdr:colOff>
      <xdr:row>0</xdr:row>
      <xdr:rowOff>38100</xdr:rowOff>
    </xdr:from>
    <xdr:ext cx="904875" cy="2381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391900" y="38100"/>
          <a:ext cx="904875" cy="2381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0</xdr:row>
      <xdr:rowOff>19050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15675" y="190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114300</xdr:colOff>
      <xdr:row>0</xdr:row>
      <xdr:rowOff>38100</xdr:rowOff>
    </xdr:from>
    <xdr:ext cx="904875" cy="2381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391900" y="38100"/>
          <a:ext cx="904875" cy="2381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0</xdr:row>
      <xdr:rowOff>19050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15675" y="190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114300</xdr:colOff>
      <xdr:row>0</xdr:row>
      <xdr:rowOff>38100</xdr:rowOff>
    </xdr:from>
    <xdr:ext cx="904875" cy="2381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391900" y="38100"/>
          <a:ext cx="904875" cy="2381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0</xdr:row>
      <xdr:rowOff>19050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15675" y="190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600075</xdr:colOff>
      <xdr:row>0</xdr:row>
      <xdr:rowOff>85725</xdr:rowOff>
    </xdr:from>
    <xdr:ext cx="904875" cy="2381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763125" y="85725"/>
          <a:ext cx="904875" cy="2381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0</xdr:row>
      <xdr:rowOff>19050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15675" y="190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600075</xdr:colOff>
      <xdr:row>0</xdr:row>
      <xdr:rowOff>85725</xdr:rowOff>
    </xdr:from>
    <xdr:ext cx="904875" cy="2381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763125" y="85725"/>
          <a:ext cx="904875" cy="2381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0</xdr:row>
      <xdr:rowOff>19050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15675" y="190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600075</xdr:colOff>
      <xdr:row>0</xdr:row>
      <xdr:rowOff>85725</xdr:rowOff>
    </xdr:from>
    <xdr:ext cx="904875" cy="2381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515475" y="85725"/>
          <a:ext cx="904875" cy="2381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0</xdr:row>
      <xdr:rowOff>19050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15675" y="190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600075</xdr:colOff>
      <xdr:row>0</xdr:row>
      <xdr:rowOff>85725</xdr:rowOff>
    </xdr:from>
    <xdr:ext cx="904875" cy="2381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515475" y="85725"/>
          <a:ext cx="904875" cy="2381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0</xdr:row>
      <xdr:rowOff>19050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15675" y="190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600075</xdr:colOff>
      <xdr:row>0</xdr:row>
      <xdr:rowOff>85725</xdr:rowOff>
    </xdr:from>
    <xdr:ext cx="904875" cy="2381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610725" y="85725"/>
          <a:ext cx="904875" cy="2381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0</xdr:row>
      <xdr:rowOff>19050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115675" y="190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600075</xdr:colOff>
      <xdr:row>0</xdr:row>
      <xdr:rowOff>85725</xdr:rowOff>
    </xdr:from>
    <xdr:ext cx="904875" cy="2381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610725" y="85725"/>
          <a:ext cx="904875" cy="2381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0</xdr:row>
      <xdr:rowOff>76200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391775" y="7620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76200</xdr:colOff>
      <xdr:row>0</xdr:row>
      <xdr:rowOff>19050</xdr:rowOff>
    </xdr:from>
    <xdr:ext cx="1085850" cy="2381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467850" y="19050"/>
          <a:ext cx="1085850" cy="2381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1\FVBO2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NSHEAB\1401\1401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2\FVBO2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xcelmoj\MOJODI1401\moj1401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vbn26"/>
      <sheetName val="fvbn27"/>
      <sheetName val="fvbo2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9">
          <cell r="B9">
            <v>0</v>
          </cell>
          <cell r="C9">
            <v>3</v>
          </cell>
          <cell r="D9">
            <v>0</v>
          </cell>
          <cell r="E9">
            <v>5</v>
          </cell>
          <cell r="F9">
            <v>5</v>
          </cell>
          <cell r="H9">
            <v>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فروش "/>
      <sheetName val="فروش 2"/>
      <sheetName val="نصب 2"/>
      <sheetName val="نصب "/>
    </sheetNames>
    <sheetDataSet>
      <sheetData sheetId="1">
        <row r="30">
          <cell r="A30">
            <v>674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vbn26"/>
      <sheetName val="fvbn27"/>
      <sheetName val="fvbo26"/>
    </sheetNames>
    <sheetDataSet>
      <sheetData sheetId="0">
        <row r="8">
          <cell r="M8">
            <v>6294</v>
          </cell>
        </row>
        <row r="9">
          <cell r="M9">
            <v>188</v>
          </cell>
        </row>
        <row r="10">
          <cell r="M10">
            <v>171</v>
          </cell>
        </row>
        <row r="11">
          <cell r="M11">
            <v>52</v>
          </cell>
        </row>
        <row r="12">
          <cell r="M12">
            <v>900</v>
          </cell>
        </row>
        <row r="13">
          <cell r="M13">
            <v>72</v>
          </cell>
        </row>
        <row r="14">
          <cell r="B14">
            <v>36441186724</v>
          </cell>
          <cell r="G14">
            <v>40079582259</v>
          </cell>
          <cell r="L14">
            <v>33590491</v>
          </cell>
          <cell r="M14">
            <v>7677</v>
          </cell>
        </row>
      </sheetData>
      <sheetData sheetId="1">
        <row r="8">
          <cell r="M8">
            <v>12101</v>
          </cell>
        </row>
        <row r="9">
          <cell r="M9">
            <v>326</v>
          </cell>
        </row>
        <row r="10">
          <cell r="M10">
            <v>399</v>
          </cell>
        </row>
        <row r="11">
          <cell r="M11">
            <v>317</v>
          </cell>
        </row>
        <row r="12">
          <cell r="M12">
            <v>1809</v>
          </cell>
        </row>
        <row r="13">
          <cell r="M13">
            <v>138</v>
          </cell>
        </row>
        <row r="14">
          <cell r="B14">
            <v>224676471120</v>
          </cell>
          <cell r="G14">
            <v>226915986614</v>
          </cell>
          <cell r="L14">
            <v>191936475</v>
          </cell>
          <cell r="M14">
            <v>15090</v>
          </cell>
        </row>
      </sheetData>
      <sheetData sheetId="2">
        <row r="8">
          <cell r="M8">
            <v>18395</v>
          </cell>
        </row>
        <row r="9">
          <cell r="M9">
            <v>514</v>
          </cell>
        </row>
        <row r="10">
          <cell r="M10">
            <v>570</v>
          </cell>
        </row>
        <row r="11">
          <cell r="M11">
            <v>369</v>
          </cell>
        </row>
        <row r="12">
          <cell r="M12">
            <v>2709</v>
          </cell>
        </row>
        <row r="13">
          <cell r="M13">
            <v>210</v>
          </cell>
        </row>
        <row r="14">
          <cell r="B14">
            <v>261117657844</v>
          </cell>
          <cell r="D14">
            <v>39456985661</v>
          </cell>
          <cell r="G14">
            <v>266995568873</v>
          </cell>
          <cell r="L14">
            <v>225526966</v>
          </cell>
          <cell r="M14">
            <v>22767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malklampاهدایی"/>
      <sheetName val="amalpayeh اهدایی"/>
      <sheetName val="amalkardاهدایی"/>
      <sheetName val="amalklampعمومی"/>
      <sheetName val="amalpayehعمومی"/>
      <sheetName val="amalkardعمومی"/>
      <sheetName val="amalklamp"/>
      <sheetName val="amalpayeh"/>
      <sheetName val="amalkard"/>
      <sheetName val="lamp1400"/>
      <sheetName val="payeh1400"/>
      <sheetName val="mojtasesa1400"/>
      <sheetName val="اصلاحیه"/>
      <sheetName val="lamp "/>
      <sheetName val="payeh"/>
      <sheetName val="mojtasesa140112"/>
      <sheetName val="فیدرها"/>
      <sheetName val="mojtasesa  gis"/>
      <sheetName val="mojtasesa14gis اختلاف"/>
      <sheetName val="payeh GIS"/>
      <sheetName val="payeh GISاختلاف "/>
    </sheetNames>
    <sheetDataSet>
      <sheetData sheetId="13">
        <row r="12">
          <cell r="B12">
            <v>12712</v>
          </cell>
        </row>
      </sheetData>
      <sheetData sheetId="15">
        <row r="11">
          <cell r="N11">
            <v>12433</v>
          </cell>
        </row>
        <row r="13">
          <cell r="A13">
            <v>0</v>
          </cell>
          <cell r="B13">
            <v>0</v>
          </cell>
          <cell r="C13">
            <v>144465</v>
          </cell>
          <cell r="D13">
            <v>1057</v>
          </cell>
          <cell r="E13">
            <v>50.695</v>
          </cell>
          <cell r="F13">
            <v>318.51099999999997</v>
          </cell>
          <cell r="G13">
            <v>8.421999999999999</v>
          </cell>
          <cell r="H13">
            <v>4.1250000000000036</v>
          </cell>
          <cell r="I13">
            <v>1.02</v>
          </cell>
          <cell r="J13">
            <v>2.886</v>
          </cell>
          <cell r="K13">
            <v>689.3309999999999</v>
          </cell>
          <cell r="L13">
            <v>17</v>
          </cell>
          <cell r="M13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12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2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2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2" ht="12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ht="12.7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2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</row>
    <row r="9" spans="1:12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2" ht="12.7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pans="1:12" ht="12.7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</row>
    <row r="12" spans="1:12" ht="12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1:12" ht="12.7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12.7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ht="12.7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/>
    </row>
    <row r="16" spans="1:12" ht="12.7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</row>
    <row r="17" spans="1:12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</row>
    <row r="18" spans="1:12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</row>
    <row r="19" spans="1:12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1:12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1:12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</row>
    <row r="22" spans="1:12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ht="12.75">
      <c r="A23" s="58"/>
      <c r="B23" s="59"/>
      <c r="C23" s="26"/>
      <c r="D23" s="26"/>
      <c r="E23" s="26"/>
      <c r="F23" s="26"/>
      <c r="G23" s="26"/>
      <c r="H23" s="26"/>
      <c r="I23" s="26"/>
      <c r="J23" s="26"/>
      <c r="K23" s="26"/>
      <c r="L23" s="60"/>
    </row>
    <row r="24" spans="1:12" ht="12.75">
      <c r="A24" s="58"/>
      <c r="B24" s="59"/>
      <c r="C24" s="26"/>
      <c r="D24" s="26"/>
      <c r="E24" s="26"/>
      <c r="F24" s="26"/>
      <c r="G24" s="26"/>
      <c r="H24" s="26"/>
      <c r="I24" s="26"/>
      <c r="J24" s="26"/>
      <c r="K24" s="26"/>
      <c r="L24" s="60"/>
    </row>
    <row r="25" spans="1:12" ht="12.75">
      <c r="A25" s="58"/>
      <c r="B25" s="59"/>
      <c r="C25" s="26"/>
      <c r="D25" s="26"/>
      <c r="E25" s="26"/>
      <c r="F25" s="26"/>
      <c r="G25" s="26"/>
      <c r="H25" s="26"/>
      <c r="I25" s="26"/>
      <c r="J25" s="26"/>
      <c r="K25" s="26"/>
      <c r="L25" s="60"/>
    </row>
    <row r="26" spans="1:12" ht="12.75">
      <c r="A26" s="58"/>
      <c r="B26" s="59"/>
      <c r="C26" s="26"/>
      <c r="D26" s="26"/>
      <c r="E26" s="26"/>
      <c r="F26" s="26"/>
      <c r="G26" s="26"/>
      <c r="H26" s="26"/>
      <c r="I26" s="26"/>
      <c r="J26" s="26"/>
      <c r="K26" s="26"/>
      <c r="L26" s="60"/>
    </row>
    <row r="27" spans="1:12" ht="12.75">
      <c r="A27" s="58"/>
      <c r="B27" s="59"/>
      <c r="C27" s="26"/>
      <c r="D27" s="26"/>
      <c r="E27" s="26"/>
      <c r="F27" s="26"/>
      <c r="G27" s="26"/>
      <c r="H27" s="26"/>
      <c r="I27" s="26"/>
      <c r="J27" s="26"/>
      <c r="K27" s="26"/>
      <c r="L27" s="60"/>
    </row>
    <row r="28" spans="1:12" ht="12.7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</row>
    <row r="29" spans="1:12" ht="12.75">
      <c r="A29" s="61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2"/>
    </row>
    <row r="30" spans="1:12" ht="12.75">
      <c r="A30" s="61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2"/>
    </row>
    <row r="31" spans="1:12" ht="12.75">
      <c r="A31" s="61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2"/>
    </row>
    <row r="32" spans="1:12" ht="12.75">
      <c r="A32" s="61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2"/>
    </row>
    <row r="33" spans="1:12" ht="12.75">
      <c r="A33" s="61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2"/>
    </row>
    <row r="34" spans="1:12" ht="12.75">
      <c r="A34" s="61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2"/>
    </row>
    <row r="35" spans="1:12" ht="12.75">
      <c r="A35" s="6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62"/>
    </row>
    <row r="36" spans="1:12" ht="12.75">
      <c r="A36" s="61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62"/>
    </row>
    <row r="37" spans="1:12" ht="12.75">
      <c r="A37" s="61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62"/>
    </row>
    <row r="38" spans="1:12" ht="12.75">
      <c r="A38" s="61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62"/>
    </row>
    <row r="39" spans="1:12" ht="12.75">
      <c r="A39" s="61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62"/>
    </row>
    <row r="40" spans="1:12" ht="12.75">
      <c r="A40" s="61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62"/>
    </row>
    <row r="41" spans="1:12" ht="12.75">
      <c r="A41" s="61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62"/>
    </row>
    <row r="42" spans="1:12" ht="12" customHeight="1">
      <c r="A42" s="6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62"/>
    </row>
    <row r="43" spans="1:12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62"/>
    </row>
    <row r="44" spans="1:12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62"/>
    </row>
    <row r="45" spans="1:12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62"/>
    </row>
    <row r="46" spans="1:12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62"/>
    </row>
    <row r="47" spans="1:12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62"/>
    </row>
    <row r="48" spans="1:12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62"/>
    </row>
    <row r="49" spans="1:12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62"/>
    </row>
    <row r="50" spans="1:12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2"/>
    </row>
    <row r="51" spans="1:12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2"/>
    </row>
    <row r="52" spans="1:12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62"/>
    </row>
    <row r="53" spans="1:12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62"/>
    </row>
    <row r="54" spans="1:12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62"/>
    </row>
    <row r="55" spans="1:12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62"/>
    </row>
    <row r="56" spans="1:12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62"/>
    </row>
    <row r="57" spans="1:12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6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9" customHeight="1" thickBot="1">
      <c r="B1" s="33" t="s">
        <v>71</v>
      </c>
      <c r="C1" s="34"/>
      <c r="D1" s="34" t="s">
        <v>35</v>
      </c>
      <c r="E1" s="35"/>
    </row>
    <row r="2" spans="2:5" ht="30" customHeight="1" thickTop="1">
      <c r="B2" s="5" t="s">
        <v>33</v>
      </c>
      <c r="C2" s="6" t="s">
        <v>22</v>
      </c>
      <c r="D2" s="6" t="s">
        <v>34</v>
      </c>
      <c r="E2" s="7" t="s">
        <v>9</v>
      </c>
    </row>
    <row r="3" spans="2:5" ht="24.75" customHeight="1">
      <c r="B3" s="8" t="s">
        <v>36</v>
      </c>
      <c r="C3" s="9" t="s">
        <v>23</v>
      </c>
      <c r="D3" s="28">
        <v>3500</v>
      </c>
      <c r="E3" s="10" t="s">
        <v>10</v>
      </c>
    </row>
    <row r="4" spans="2:5" ht="24.75" customHeight="1">
      <c r="B4" s="11"/>
      <c r="C4" s="9" t="s">
        <v>24</v>
      </c>
      <c r="D4" s="57">
        <v>16</v>
      </c>
      <c r="E4" s="10" t="s">
        <v>11</v>
      </c>
    </row>
    <row r="5" spans="2:5" ht="24.75" customHeight="1">
      <c r="B5" s="16"/>
      <c r="C5" s="17" t="s">
        <v>25</v>
      </c>
      <c r="D5" s="29">
        <v>17349</v>
      </c>
      <c r="E5" s="18" t="s">
        <v>49</v>
      </c>
    </row>
    <row r="6" spans="2:5" ht="24.75" customHeight="1">
      <c r="B6" s="67" t="s">
        <v>72</v>
      </c>
      <c r="C6" s="68"/>
      <c r="D6" s="68"/>
      <c r="E6" s="69"/>
    </row>
    <row r="7" spans="2:5" ht="22.5" customHeight="1">
      <c r="B7" s="11"/>
      <c r="C7" s="9" t="s">
        <v>26</v>
      </c>
      <c r="D7" s="57">
        <v>550.098</v>
      </c>
      <c r="E7" s="10" t="s">
        <v>12</v>
      </c>
    </row>
    <row r="8" spans="2:5" ht="22.5" customHeight="1">
      <c r="B8" s="11"/>
      <c r="C8" s="9" t="s">
        <v>26</v>
      </c>
      <c r="D8" s="57">
        <v>334.715</v>
      </c>
      <c r="E8" s="10" t="s">
        <v>13</v>
      </c>
    </row>
    <row r="9" spans="2:5" ht="22.5" customHeight="1">
      <c r="B9" s="8" t="s">
        <v>73</v>
      </c>
      <c r="C9" s="9" t="s">
        <v>27</v>
      </c>
      <c r="D9" s="28">
        <v>706</v>
      </c>
      <c r="E9" s="10" t="s">
        <v>14</v>
      </c>
    </row>
    <row r="10" spans="2:5" ht="22.5" customHeight="1">
      <c r="B10" s="23"/>
      <c r="C10" s="9" t="s">
        <v>27</v>
      </c>
      <c r="D10" s="28">
        <v>2558</v>
      </c>
      <c r="E10" s="10" t="s">
        <v>58</v>
      </c>
    </row>
    <row r="11" spans="2:5" ht="22.5" customHeight="1">
      <c r="B11" s="11"/>
      <c r="C11" s="9" t="s">
        <v>28</v>
      </c>
      <c r="D11" s="28">
        <v>7434</v>
      </c>
      <c r="E11" s="56" t="s">
        <v>59</v>
      </c>
    </row>
    <row r="12" spans="2:5" ht="22.5" customHeight="1">
      <c r="B12" s="11"/>
      <c r="C12" s="9" t="s">
        <v>47</v>
      </c>
      <c r="D12" s="30">
        <v>30</v>
      </c>
      <c r="E12" s="10" t="s">
        <v>51</v>
      </c>
    </row>
    <row r="13" spans="2:5" ht="22.5" customHeight="1">
      <c r="B13" s="11"/>
      <c r="C13" s="9" t="s">
        <v>47</v>
      </c>
      <c r="D13" s="30">
        <v>29</v>
      </c>
      <c r="E13" s="10" t="s">
        <v>50</v>
      </c>
    </row>
    <row r="14" spans="2:5" ht="22.5" customHeight="1">
      <c r="B14" s="11"/>
      <c r="C14" s="9" t="s">
        <v>29</v>
      </c>
      <c r="D14" s="30">
        <v>36</v>
      </c>
      <c r="E14" s="10" t="s">
        <v>16</v>
      </c>
    </row>
    <row r="15" spans="2:5" ht="22.5" customHeight="1">
      <c r="B15" s="11"/>
      <c r="C15" s="9" t="s">
        <v>25</v>
      </c>
      <c r="D15" s="28">
        <v>924</v>
      </c>
      <c r="E15" s="10" t="s">
        <v>56</v>
      </c>
    </row>
    <row r="16" spans="2:5" ht="22.5" customHeight="1">
      <c r="B16" s="11"/>
      <c r="C16" s="9" t="s">
        <v>30</v>
      </c>
      <c r="D16" s="28">
        <v>124793616</v>
      </c>
      <c r="E16" s="12" t="s">
        <v>17</v>
      </c>
    </row>
    <row r="17" spans="2:5" ht="22.5" customHeight="1">
      <c r="B17" s="11"/>
      <c r="C17" s="9" t="s">
        <v>31</v>
      </c>
      <c r="D17" s="28">
        <v>41820625810</v>
      </c>
      <c r="E17" s="12" t="s">
        <v>17</v>
      </c>
    </row>
    <row r="18" spans="2:5" ht="22.5" customHeight="1">
      <c r="B18" s="11"/>
      <c r="C18" s="9" t="s">
        <v>31</v>
      </c>
      <c r="D18" s="28">
        <v>42915794205</v>
      </c>
      <c r="E18" s="10" t="s">
        <v>18</v>
      </c>
    </row>
    <row r="19" spans="2:5" ht="22.5" customHeight="1">
      <c r="B19" s="11"/>
      <c r="C19" s="9" t="s">
        <v>48</v>
      </c>
      <c r="D19" s="31">
        <v>1.0261872789751063</v>
      </c>
      <c r="E19" s="10" t="s">
        <v>19</v>
      </c>
    </row>
    <row r="20" spans="2:5" ht="22.5" customHeight="1">
      <c r="B20" s="11"/>
      <c r="C20" s="9" t="s">
        <v>31</v>
      </c>
      <c r="D20" s="28">
        <v>4628668890</v>
      </c>
      <c r="E20" s="10" t="s">
        <v>20</v>
      </c>
    </row>
    <row r="21" spans="2:5" ht="22.5" customHeight="1" thickBot="1">
      <c r="B21" s="13" t="s">
        <v>74</v>
      </c>
      <c r="C21" s="14" t="s">
        <v>32</v>
      </c>
      <c r="D21" s="32">
        <v>6</v>
      </c>
      <c r="E21" s="15" t="s">
        <v>21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&amp;A&amp;C&amp;"DecoType Thuluth,Bold"&amp;11معاونت برنامه ريزي و مهندسي ـ دفتر فناوري اطلاعات و ارتباطات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5" sqref="A5:E7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71" t="s">
        <v>43</v>
      </c>
      <c r="B1" s="71"/>
      <c r="C1" s="71"/>
      <c r="D1" s="71"/>
      <c r="E1" s="71"/>
      <c r="F1" s="71"/>
    </row>
    <row r="2" spans="1:6" ht="26.25" thickBot="1">
      <c r="A2" s="70" t="s">
        <v>71</v>
      </c>
      <c r="B2" s="70"/>
      <c r="C2" s="70"/>
      <c r="D2" s="70"/>
      <c r="E2" s="70"/>
      <c r="F2" s="70"/>
    </row>
    <row r="3" spans="1:6" ht="23.25" thickTop="1">
      <c r="A3" s="19" t="s">
        <v>1</v>
      </c>
      <c r="B3" s="20" t="s">
        <v>2</v>
      </c>
      <c r="C3" s="20" t="s">
        <v>3</v>
      </c>
      <c r="D3" s="20" t="s">
        <v>3</v>
      </c>
      <c r="E3" s="20" t="s">
        <v>4</v>
      </c>
      <c r="F3" s="78" t="s">
        <v>5</v>
      </c>
    </row>
    <row r="4" spans="1:6" ht="22.5">
      <c r="A4" s="21" t="s">
        <v>6</v>
      </c>
      <c r="B4" s="22" t="s">
        <v>7</v>
      </c>
      <c r="C4" s="22" t="s">
        <v>7</v>
      </c>
      <c r="D4" s="22" t="s">
        <v>0</v>
      </c>
      <c r="E4" s="22" t="s">
        <v>8</v>
      </c>
      <c r="F4" s="79"/>
    </row>
    <row r="5" spans="1:6" ht="36" customHeight="1">
      <c r="A5" s="36">
        <v>1.0118607391558114</v>
      </c>
      <c r="B5" s="37">
        <v>7584772053</v>
      </c>
      <c r="C5" s="37">
        <v>7495865547</v>
      </c>
      <c r="D5" s="37">
        <v>20487112</v>
      </c>
      <c r="E5" s="37">
        <v>5796</v>
      </c>
      <c r="F5" s="38" t="s">
        <v>44</v>
      </c>
    </row>
    <row r="6" spans="1:6" ht="36" customHeight="1">
      <c r="A6" s="36">
        <v>1.0293159189252863</v>
      </c>
      <c r="B6" s="37">
        <v>35331022152</v>
      </c>
      <c r="C6" s="37">
        <v>34324760263</v>
      </c>
      <c r="D6" s="37">
        <v>104306504</v>
      </c>
      <c r="E6" s="37">
        <v>11553</v>
      </c>
      <c r="F6" s="38" t="s">
        <v>45</v>
      </c>
    </row>
    <row r="7" spans="1:6" ht="36" customHeight="1" thickBot="1">
      <c r="A7" s="39">
        <v>1.0261872789751063</v>
      </c>
      <c r="B7" s="40">
        <v>42915794205</v>
      </c>
      <c r="C7" s="40">
        <v>41820625810</v>
      </c>
      <c r="D7" s="40">
        <v>124793616</v>
      </c>
      <c r="E7" s="40">
        <v>17349</v>
      </c>
      <c r="F7" s="41" t="s">
        <v>46</v>
      </c>
    </row>
    <row r="8" spans="1:6" ht="32.25" thickTop="1">
      <c r="A8" s="42"/>
      <c r="B8" s="43"/>
      <c r="C8" s="43"/>
      <c r="D8" s="43"/>
      <c r="E8" s="44"/>
      <c r="F8" s="45"/>
    </row>
    <row r="9" spans="1:6" ht="19.5">
      <c r="A9" s="46"/>
      <c r="B9" s="46"/>
      <c r="C9" s="46"/>
      <c r="D9" s="46"/>
      <c r="E9" s="46"/>
      <c r="F9" s="46"/>
    </row>
    <row r="10" spans="1:6" ht="36.75" thickBot="1">
      <c r="A10" s="82" t="s">
        <v>37</v>
      </c>
      <c r="B10" s="82"/>
      <c r="C10" s="82"/>
      <c r="D10" s="82"/>
      <c r="E10" s="82"/>
      <c r="F10" s="82"/>
    </row>
    <row r="11" spans="1:6" ht="24.75" customHeight="1" thickTop="1">
      <c r="A11" s="76" t="s">
        <v>38</v>
      </c>
      <c r="B11" s="74" t="s">
        <v>39</v>
      </c>
      <c r="C11" s="72" t="s">
        <v>40</v>
      </c>
      <c r="D11" s="72" t="s">
        <v>41</v>
      </c>
      <c r="E11" s="72" t="s">
        <v>42</v>
      </c>
      <c r="F11" s="80" t="s">
        <v>5</v>
      </c>
    </row>
    <row r="12" spans="1:6" ht="12.75">
      <c r="A12" s="77"/>
      <c r="B12" s="75"/>
      <c r="C12" s="73"/>
      <c r="D12" s="73"/>
      <c r="E12" s="73"/>
      <c r="F12" s="81"/>
    </row>
    <row r="13" spans="1:6" ht="36" customHeight="1">
      <c r="A13" s="47">
        <v>656</v>
      </c>
      <c r="B13" s="49">
        <v>20</v>
      </c>
      <c r="C13" s="49">
        <v>84</v>
      </c>
      <c r="D13" s="49">
        <v>172</v>
      </c>
      <c r="E13" s="49">
        <v>4864</v>
      </c>
      <c r="F13" s="50" t="s">
        <v>44</v>
      </c>
    </row>
    <row r="14" spans="1:6" ht="36" customHeight="1">
      <c r="A14" s="47">
        <v>1186</v>
      </c>
      <c r="B14" s="49">
        <v>210</v>
      </c>
      <c r="C14" s="49">
        <v>261</v>
      </c>
      <c r="D14" s="49">
        <v>399</v>
      </c>
      <c r="E14" s="49">
        <v>9497</v>
      </c>
      <c r="F14" s="50" t="s">
        <v>45</v>
      </c>
    </row>
    <row r="15" spans="1:6" ht="36" customHeight="1" thickBot="1">
      <c r="A15" s="51">
        <v>1842</v>
      </c>
      <c r="B15" s="52">
        <v>230</v>
      </c>
      <c r="C15" s="53">
        <v>345</v>
      </c>
      <c r="D15" s="53">
        <v>571</v>
      </c>
      <c r="E15" s="53">
        <v>14361</v>
      </c>
      <c r="F15" s="54" t="s">
        <v>46</v>
      </c>
    </row>
    <row r="16" spans="1:6" ht="32.25" thickTop="1">
      <c r="A16" s="1"/>
      <c r="B16" s="2"/>
      <c r="C16" s="2"/>
      <c r="D16" s="2"/>
      <c r="E16" s="3"/>
      <c r="F16" s="4"/>
    </row>
    <row r="18" ht="13.5" thickBot="1"/>
    <row r="19" spans="2:5" ht="24" thickBot="1">
      <c r="B19" s="24">
        <f>IF(B7='p191'!D18,1," ")</f>
        <v>1</v>
      </c>
      <c r="C19" s="24">
        <f>IF(C7='p191'!D17,1," ")</f>
        <v>1</v>
      </c>
      <c r="D19" s="24">
        <f>IF(D7='p191'!D16,1," ")</f>
        <v>1</v>
      </c>
      <c r="E19" s="24">
        <f>IF(E7='p191'!D5,1," ")</f>
        <v>1</v>
      </c>
    </row>
    <row r="20" ht="24" thickBot="1">
      <c r="E20" s="24">
        <f>IF(SUM(A15:E15)=E7,1," ")</f>
        <v>1</v>
      </c>
    </row>
  </sheetData>
  <sheetProtection/>
  <mergeCells count="10">
    <mergeCell ref="A1:F1"/>
    <mergeCell ref="A2:F2"/>
    <mergeCell ref="F3:F4"/>
    <mergeCell ref="A10:F10"/>
    <mergeCell ref="A11:A12"/>
    <mergeCell ref="B11:B12"/>
    <mergeCell ref="C11:C12"/>
    <mergeCell ref="D11:D12"/>
    <mergeCell ref="E11:E12"/>
    <mergeCell ref="F11:F12"/>
  </mergeCells>
  <printOptions/>
  <pageMargins left="1.141732283464567" right="0.7480314960629921" top="0.74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9" customHeight="1" thickBot="1">
      <c r="B1" s="33" t="s">
        <v>75</v>
      </c>
      <c r="C1" s="34"/>
      <c r="D1" s="34" t="s">
        <v>35</v>
      </c>
      <c r="E1" s="35"/>
    </row>
    <row r="2" spans="2:5" ht="30" customHeight="1" thickTop="1">
      <c r="B2" s="5" t="s">
        <v>33</v>
      </c>
      <c r="C2" s="6" t="s">
        <v>22</v>
      </c>
      <c r="D2" s="6" t="s">
        <v>34</v>
      </c>
      <c r="E2" s="7" t="s">
        <v>9</v>
      </c>
    </row>
    <row r="3" spans="2:5" ht="24.75" customHeight="1">
      <c r="B3" s="8" t="s">
        <v>36</v>
      </c>
      <c r="C3" s="9" t="s">
        <v>23</v>
      </c>
      <c r="D3" s="28">
        <f>+'[6]mojtasesa140112'!$N$11</f>
        <v>12433</v>
      </c>
      <c r="E3" s="10" t="s">
        <v>10</v>
      </c>
    </row>
    <row r="4" spans="2:5" ht="24.75" customHeight="1">
      <c r="B4" s="11"/>
      <c r="C4" s="9" t="s">
        <v>24</v>
      </c>
      <c r="D4" s="57">
        <v>16</v>
      </c>
      <c r="E4" s="10" t="s">
        <v>11</v>
      </c>
    </row>
    <row r="5" spans="2:5" ht="24.75" customHeight="1">
      <c r="B5" s="16"/>
      <c r="C5" s="17" t="s">
        <v>25</v>
      </c>
      <c r="D5" s="29">
        <v>17983</v>
      </c>
      <c r="E5" s="18" t="s">
        <v>49</v>
      </c>
    </row>
    <row r="6" spans="2:5" ht="24.75" customHeight="1">
      <c r="B6" s="67" t="s">
        <v>76</v>
      </c>
      <c r="C6" s="68"/>
      <c r="D6" s="68"/>
      <c r="E6" s="69"/>
    </row>
    <row r="7" spans="2:5" ht="22.5" customHeight="1">
      <c r="B7" s="11"/>
      <c r="C7" s="9" t="s">
        <v>26</v>
      </c>
      <c r="D7" s="57">
        <v>563.0419999999999</v>
      </c>
      <c r="E7" s="10" t="s">
        <v>12</v>
      </c>
    </row>
    <row r="8" spans="2:5" ht="22.5" customHeight="1">
      <c r="B8" s="11"/>
      <c r="C8" s="9" t="s">
        <v>26</v>
      </c>
      <c r="D8" s="57">
        <v>340.315</v>
      </c>
      <c r="E8" s="10" t="s">
        <v>13</v>
      </c>
    </row>
    <row r="9" spans="2:5" ht="22.5" customHeight="1">
      <c r="B9" s="8" t="s">
        <v>77</v>
      </c>
      <c r="C9" s="9" t="s">
        <v>27</v>
      </c>
      <c r="D9" s="28">
        <v>754</v>
      </c>
      <c r="E9" s="10" t="s">
        <v>14</v>
      </c>
    </row>
    <row r="10" spans="2:5" ht="22.5" customHeight="1">
      <c r="B10" s="23"/>
      <c r="C10" s="9" t="s">
        <v>27</v>
      </c>
      <c r="D10" s="28">
        <v>2558</v>
      </c>
      <c r="E10" s="10" t="s">
        <v>58</v>
      </c>
    </row>
    <row r="11" spans="2:5" ht="22.5" customHeight="1">
      <c r="B11" s="11"/>
      <c r="C11" s="9" t="s">
        <v>28</v>
      </c>
      <c r="D11" s="28">
        <v>7723</v>
      </c>
      <c r="E11" s="56" t="s">
        <v>59</v>
      </c>
    </row>
    <row r="12" spans="2:5" ht="22.5" customHeight="1">
      <c r="B12" s="11"/>
      <c r="C12" s="9" t="s">
        <v>47</v>
      </c>
      <c r="D12" s="30">
        <v>33</v>
      </c>
      <c r="E12" s="10" t="s">
        <v>51</v>
      </c>
    </row>
    <row r="13" spans="2:5" ht="22.5" customHeight="1">
      <c r="B13" s="11"/>
      <c r="C13" s="9" t="s">
        <v>47</v>
      </c>
      <c r="D13" s="30">
        <v>28</v>
      </c>
      <c r="E13" s="10" t="s">
        <v>50</v>
      </c>
    </row>
    <row r="14" spans="2:5" ht="22.5" customHeight="1">
      <c r="B14" s="11"/>
      <c r="C14" s="9" t="s">
        <v>29</v>
      </c>
      <c r="D14" s="30">
        <v>36</v>
      </c>
      <c r="E14" s="10" t="s">
        <v>16</v>
      </c>
    </row>
    <row r="15" spans="2:5" ht="22.5" customHeight="1">
      <c r="B15" s="11"/>
      <c r="C15" s="9" t="s">
        <v>25</v>
      </c>
      <c r="D15" s="28">
        <v>705</v>
      </c>
      <c r="E15" s="10" t="s">
        <v>56</v>
      </c>
    </row>
    <row r="16" spans="2:5" ht="22.5" customHeight="1">
      <c r="B16" s="11"/>
      <c r="C16" s="9" t="s">
        <v>30</v>
      </c>
      <c r="D16" s="28">
        <v>127430113</v>
      </c>
      <c r="E16" s="12" t="s">
        <v>17</v>
      </c>
    </row>
    <row r="17" spans="2:5" ht="22.5" customHeight="1">
      <c r="B17" s="11"/>
      <c r="C17" s="9" t="s">
        <v>31</v>
      </c>
      <c r="D17" s="28">
        <v>52349527294</v>
      </c>
      <c r="E17" s="12" t="s">
        <v>17</v>
      </c>
    </row>
    <row r="18" spans="2:5" ht="22.5" customHeight="1">
      <c r="B18" s="11"/>
      <c r="C18" s="9" t="s">
        <v>31</v>
      </c>
      <c r="D18" s="28">
        <v>47326631559</v>
      </c>
      <c r="E18" s="10" t="s">
        <v>18</v>
      </c>
    </row>
    <row r="19" spans="2:5" ht="22.5" customHeight="1">
      <c r="B19" s="11"/>
      <c r="C19" s="9" t="s">
        <v>48</v>
      </c>
      <c r="D19" s="31">
        <v>0.9040507910073202</v>
      </c>
      <c r="E19" s="10" t="s">
        <v>19</v>
      </c>
    </row>
    <row r="20" spans="2:5" ht="22.5" customHeight="1">
      <c r="B20" s="11"/>
      <c r="C20" s="9" t="s">
        <v>31</v>
      </c>
      <c r="D20" s="28">
        <v>9651564625</v>
      </c>
      <c r="E20" s="10" t="s">
        <v>20</v>
      </c>
    </row>
    <row r="21" spans="2:5" ht="22.5" customHeight="1" thickBot="1">
      <c r="B21" s="13" t="s">
        <v>78</v>
      </c>
      <c r="C21" s="14" t="s">
        <v>32</v>
      </c>
      <c r="D21" s="32">
        <v>6</v>
      </c>
      <c r="E21" s="15" t="s">
        <v>21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&amp;A&amp;C&amp;"DecoType Thuluth,Bold"&amp;11معاونت برنامه ريزي و مهندسي ـ دفتر فناوري اطلاعات و ارتباطات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A13" sqref="A13:F15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71" t="s">
        <v>43</v>
      </c>
      <c r="B1" s="71"/>
      <c r="C1" s="71"/>
      <c r="D1" s="71"/>
      <c r="E1" s="71"/>
      <c r="F1" s="71"/>
    </row>
    <row r="2" spans="1:6" ht="26.25" thickBot="1">
      <c r="A2" s="70" t="str">
        <f>'p192'!B1</f>
        <v>تا پایان سال 92</v>
      </c>
      <c r="B2" s="70"/>
      <c r="C2" s="70"/>
      <c r="D2" s="70"/>
      <c r="E2" s="70"/>
      <c r="F2" s="70"/>
    </row>
    <row r="3" spans="1:6" ht="23.25" thickTop="1">
      <c r="A3" s="19" t="s">
        <v>1</v>
      </c>
      <c r="B3" s="20" t="s">
        <v>2</v>
      </c>
      <c r="C3" s="20" t="s">
        <v>3</v>
      </c>
      <c r="D3" s="20" t="s">
        <v>3</v>
      </c>
      <c r="E3" s="20" t="s">
        <v>4</v>
      </c>
      <c r="F3" s="78" t="s">
        <v>5</v>
      </c>
    </row>
    <row r="4" spans="1:6" ht="22.5">
      <c r="A4" s="21" t="s">
        <v>6</v>
      </c>
      <c r="B4" s="22" t="s">
        <v>7</v>
      </c>
      <c r="C4" s="22" t="s">
        <v>7</v>
      </c>
      <c r="D4" s="22" t="s">
        <v>0</v>
      </c>
      <c r="E4" s="22" t="s">
        <v>8</v>
      </c>
      <c r="F4" s="79"/>
    </row>
    <row r="5" spans="1:6" ht="36" customHeight="1">
      <c r="A5" s="36">
        <v>0.9812336262054698</v>
      </c>
      <c r="B5" s="37">
        <v>8763169631</v>
      </c>
      <c r="C5" s="37">
        <v>8930767757</v>
      </c>
      <c r="D5" s="37">
        <v>21649700</v>
      </c>
      <c r="E5" s="37">
        <v>5961</v>
      </c>
      <c r="F5" s="38" t="s">
        <v>44</v>
      </c>
    </row>
    <row r="6" spans="1:6" ht="36" customHeight="1">
      <c r="A6" s="36">
        <v>0.8881751192163267</v>
      </c>
      <c r="B6" s="37">
        <v>38563461928</v>
      </c>
      <c r="C6" s="37">
        <v>43418759537</v>
      </c>
      <c r="D6" s="37">
        <v>105780413</v>
      </c>
      <c r="E6" s="37">
        <v>12022</v>
      </c>
      <c r="F6" s="38" t="s">
        <v>45</v>
      </c>
    </row>
    <row r="7" spans="1:6" ht="36" customHeight="1" thickBot="1">
      <c r="A7" s="39">
        <v>0.9040507910073202</v>
      </c>
      <c r="B7" s="40">
        <v>47326631559</v>
      </c>
      <c r="C7" s="40">
        <v>52349527294</v>
      </c>
      <c r="D7" s="40">
        <v>127430113</v>
      </c>
      <c r="E7" s="40">
        <v>17983</v>
      </c>
      <c r="F7" s="41" t="s">
        <v>46</v>
      </c>
    </row>
    <row r="8" spans="1:6" ht="32.25" thickTop="1">
      <c r="A8" s="42"/>
      <c r="B8" s="43"/>
      <c r="C8" s="43"/>
      <c r="D8" s="43"/>
      <c r="E8" s="44"/>
      <c r="F8" s="45"/>
    </row>
    <row r="9" spans="1:6" ht="19.5">
      <c r="A9" s="46"/>
      <c r="B9" s="46"/>
      <c r="C9" s="46"/>
      <c r="D9" s="46"/>
      <c r="E9" s="46"/>
      <c r="F9" s="46"/>
    </row>
    <row r="10" spans="1:6" ht="36.75" thickBot="1">
      <c r="A10" s="82" t="s">
        <v>37</v>
      </c>
      <c r="B10" s="82"/>
      <c r="C10" s="82"/>
      <c r="D10" s="82"/>
      <c r="E10" s="82"/>
      <c r="F10" s="82"/>
    </row>
    <row r="11" spans="1:6" ht="24.75" customHeight="1" thickTop="1">
      <c r="A11" s="76" t="s">
        <v>38</v>
      </c>
      <c r="B11" s="74" t="s">
        <v>39</v>
      </c>
      <c r="C11" s="72" t="s">
        <v>40</v>
      </c>
      <c r="D11" s="72" t="s">
        <v>41</v>
      </c>
      <c r="E11" s="72" t="s">
        <v>42</v>
      </c>
      <c r="F11" s="80" t="s">
        <v>5</v>
      </c>
    </row>
    <row r="12" spans="1:6" ht="12.75">
      <c r="A12" s="77"/>
      <c r="B12" s="75"/>
      <c r="C12" s="73"/>
      <c r="D12" s="73"/>
      <c r="E12" s="73"/>
      <c r="F12" s="81"/>
    </row>
    <row r="13" spans="1:6" ht="36" customHeight="1">
      <c r="A13" s="47">
        <v>699</v>
      </c>
      <c r="B13" s="49">
        <v>26</v>
      </c>
      <c r="C13" s="49">
        <v>95</v>
      </c>
      <c r="D13" s="49">
        <v>175</v>
      </c>
      <c r="E13" s="49">
        <v>4966</v>
      </c>
      <c r="F13" s="50" t="s">
        <v>44</v>
      </c>
    </row>
    <row r="14" spans="1:6" ht="36" customHeight="1">
      <c r="A14" s="47">
        <v>1231</v>
      </c>
      <c r="B14" s="49">
        <v>236</v>
      </c>
      <c r="C14" s="49">
        <v>268</v>
      </c>
      <c r="D14" s="49">
        <v>409</v>
      </c>
      <c r="E14" s="49">
        <v>9878</v>
      </c>
      <c r="F14" s="50" t="s">
        <v>45</v>
      </c>
    </row>
    <row r="15" spans="1:6" ht="36" customHeight="1" thickBot="1">
      <c r="A15" s="51">
        <v>1930</v>
      </c>
      <c r="B15" s="52">
        <v>262</v>
      </c>
      <c r="C15" s="53">
        <v>363</v>
      </c>
      <c r="D15" s="53">
        <v>584</v>
      </c>
      <c r="E15" s="53">
        <v>14844</v>
      </c>
      <c r="F15" s="54" t="s">
        <v>46</v>
      </c>
    </row>
    <row r="16" spans="1:6" ht="32.25" thickTop="1">
      <c r="A16" s="1"/>
      <c r="B16" s="2"/>
      <c r="C16" s="2"/>
      <c r="D16" s="2"/>
      <c r="E16" s="3"/>
      <c r="F16" s="4"/>
    </row>
    <row r="18" ht="13.5" thickBot="1"/>
    <row r="19" spans="2:5" ht="24" thickBot="1">
      <c r="B19" s="24">
        <f>IF(B7='p192'!D18,1," ")</f>
        <v>1</v>
      </c>
      <c r="C19" s="24">
        <f>IF(C7='p192'!D17,1," ")</f>
        <v>1</v>
      </c>
      <c r="D19" s="24">
        <f>IF(D7='p192'!D16,1," ")</f>
        <v>1</v>
      </c>
      <c r="E19" s="24">
        <f>IF(E7='p192'!D5,1," ")</f>
        <v>1</v>
      </c>
    </row>
    <row r="20" ht="24" thickBot="1">
      <c r="E20" s="24">
        <f>IF(SUM(A15:E15)=E7,1," ")</f>
        <v>1</v>
      </c>
    </row>
  </sheetData>
  <sheetProtection/>
  <mergeCells count="10">
    <mergeCell ref="A1:F1"/>
    <mergeCell ref="A2:F2"/>
    <mergeCell ref="F3:F4"/>
    <mergeCell ref="A10:F10"/>
    <mergeCell ref="A11:A12"/>
    <mergeCell ref="B11:B12"/>
    <mergeCell ref="C11:C12"/>
    <mergeCell ref="D11:D12"/>
    <mergeCell ref="E11:E12"/>
    <mergeCell ref="F11:F12"/>
  </mergeCells>
  <printOptions/>
  <pageMargins left="1.141732283464567" right="0.7480314960629921" top="0.74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E1" sqref="B1:E2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9" customHeight="1" thickBot="1">
      <c r="B1" s="33" t="s">
        <v>79</v>
      </c>
      <c r="C1" s="34"/>
      <c r="D1" s="34" t="s">
        <v>35</v>
      </c>
      <c r="E1" s="35"/>
    </row>
    <row r="2" spans="2:5" ht="30" customHeight="1" thickTop="1">
      <c r="B2" s="5" t="s">
        <v>33</v>
      </c>
      <c r="C2" s="6" t="s">
        <v>22</v>
      </c>
      <c r="D2" s="6" t="s">
        <v>34</v>
      </c>
      <c r="E2" s="7" t="s">
        <v>9</v>
      </c>
    </row>
    <row r="3" spans="2:5" ht="24.75" customHeight="1">
      <c r="B3" s="8" t="s">
        <v>36</v>
      </c>
      <c r="C3" s="9" t="s">
        <v>23</v>
      </c>
      <c r="D3" s="28">
        <v>2702</v>
      </c>
      <c r="E3" s="10" t="s">
        <v>10</v>
      </c>
    </row>
    <row r="4" spans="2:5" ht="24.75" customHeight="1">
      <c r="B4" s="11"/>
      <c r="C4" s="9" t="s">
        <v>24</v>
      </c>
      <c r="D4" s="57">
        <v>16</v>
      </c>
      <c r="E4" s="10" t="s">
        <v>11</v>
      </c>
    </row>
    <row r="5" spans="2:5" ht="24.75" customHeight="1">
      <c r="B5" s="16"/>
      <c r="C5" s="17" t="s">
        <v>25</v>
      </c>
      <c r="D5" s="29">
        <v>18648</v>
      </c>
      <c r="E5" s="18" t="s">
        <v>49</v>
      </c>
    </row>
    <row r="6" spans="2:5" ht="24.75" customHeight="1">
      <c r="B6" s="67" t="s">
        <v>80</v>
      </c>
      <c r="C6" s="68"/>
      <c r="D6" s="68"/>
      <c r="E6" s="69"/>
    </row>
    <row r="7" spans="2:5" ht="22.5" customHeight="1">
      <c r="B7" s="11"/>
      <c r="C7" s="9" t="s">
        <v>26</v>
      </c>
      <c r="D7" s="57">
        <v>579.7459999999998</v>
      </c>
      <c r="E7" s="10" t="s">
        <v>12</v>
      </c>
    </row>
    <row r="8" spans="2:5" ht="22.5" customHeight="1">
      <c r="B8" s="11"/>
      <c r="C8" s="9" t="s">
        <v>26</v>
      </c>
      <c r="D8" s="57">
        <v>345.65700000000004</v>
      </c>
      <c r="E8" s="10" t="s">
        <v>13</v>
      </c>
    </row>
    <row r="9" spans="2:5" ht="22.5" customHeight="1">
      <c r="B9" s="8" t="s">
        <v>81</v>
      </c>
      <c r="C9" s="9" t="s">
        <v>27</v>
      </c>
      <c r="D9" s="28">
        <v>790</v>
      </c>
      <c r="E9" s="10" t="s">
        <v>14</v>
      </c>
    </row>
    <row r="10" spans="2:5" ht="22.5" customHeight="1">
      <c r="B10" s="23"/>
      <c r="C10" s="9" t="s">
        <v>27</v>
      </c>
      <c r="D10" s="28">
        <v>2558</v>
      </c>
      <c r="E10" s="10" t="s">
        <v>58</v>
      </c>
    </row>
    <row r="11" spans="2:5" ht="22.5" customHeight="1">
      <c r="B11" s="11"/>
      <c r="C11" s="9" t="s">
        <v>28</v>
      </c>
      <c r="D11" s="28">
        <v>8539</v>
      </c>
      <c r="E11" s="56" t="s">
        <v>59</v>
      </c>
    </row>
    <row r="12" spans="2:5" ht="22.5" customHeight="1">
      <c r="B12" s="11"/>
      <c r="C12" s="9" t="s">
        <v>47</v>
      </c>
      <c r="D12" s="30">
        <v>35</v>
      </c>
      <c r="E12" s="10" t="s">
        <v>51</v>
      </c>
    </row>
    <row r="13" spans="2:5" ht="22.5" customHeight="1">
      <c r="B13" s="11"/>
      <c r="C13" s="9" t="s">
        <v>47</v>
      </c>
      <c r="D13" s="30">
        <v>30</v>
      </c>
      <c r="E13" s="10" t="s">
        <v>50</v>
      </c>
    </row>
    <row r="14" spans="2:5" ht="22.5" customHeight="1">
      <c r="B14" s="11"/>
      <c r="C14" s="9" t="s">
        <v>29</v>
      </c>
      <c r="D14" s="30">
        <v>36</v>
      </c>
      <c r="E14" s="10" t="s">
        <v>16</v>
      </c>
    </row>
    <row r="15" spans="2:5" ht="22.5" customHeight="1">
      <c r="B15" s="11"/>
      <c r="C15" s="9" t="s">
        <v>25</v>
      </c>
      <c r="D15" s="28">
        <v>1240</v>
      </c>
      <c r="E15" s="10" t="s">
        <v>56</v>
      </c>
    </row>
    <row r="16" spans="2:5" ht="22.5" customHeight="1">
      <c r="B16" s="11"/>
      <c r="C16" s="9" t="s">
        <v>30</v>
      </c>
      <c r="D16" s="28">
        <v>147089611</v>
      </c>
      <c r="E16" s="12" t="s">
        <v>17</v>
      </c>
    </row>
    <row r="17" spans="2:5" ht="22.5" customHeight="1">
      <c r="B17" s="11"/>
      <c r="C17" s="9" t="s">
        <v>31</v>
      </c>
      <c r="D17" s="28">
        <v>73366225521</v>
      </c>
      <c r="E17" s="12" t="s">
        <v>17</v>
      </c>
    </row>
    <row r="18" spans="2:5" ht="22.5" customHeight="1">
      <c r="B18" s="11"/>
      <c r="C18" s="9" t="s">
        <v>31</v>
      </c>
      <c r="D18" s="28">
        <v>68943501000</v>
      </c>
      <c r="E18" s="10" t="s">
        <v>18</v>
      </c>
    </row>
    <row r="19" spans="2:5" ht="22.5" customHeight="1">
      <c r="B19" s="11"/>
      <c r="C19" s="9" t="s">
        <v>48</v>
      </c>
      <c r="D19" s="31">
        <v>0.9397171588207974</v>
      </c>
      <c r="E19" s="10" t="s">
        <v>19</v>
      </c>
    </row>
    <row r="20" spans="2:5" ht="22.5" customHeight="1">
      <c r="B20" s="11"/>
      <c r="C20" s="9" t="s">
        <v>31</v>
      </c>
      <c r="D20" s="28">
        <v>14074289146</v>
      </c>
      <c r="E20" s="10" t="s">
        <v>20</v>
      </c>
    </row>
    <row r="21" spans="2:5" ht="22.5" customHeight="1" thickBot="1">
      <c r="B21" s="13" t="s">
        <v>82</v>
      </c>
      <c r="C21" s="14" t="s">
        <v>32</v>
      </c>
      <c r="D21" s="32">
        <v>5</v>
      </c>
      <c r="E21" s="15" t="s">
        <v>21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&amp;A&amp;C&amp;"DecoType Thuluth,Bold"&amp;11معاونت برنامه ريزي و مهندسي ـ دفتر فناوري اطلاعات و ارتباطات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F21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9" max="9" width="10.00390625" style="0" bestFit="1" customWidth="1"/>
  </cols>
  <sheetData>
    <row r="1" spans="1:6" ht="23.25">
      <c r="A1" s="71" t="s">
        <v>43</v>
      </c>
      <c r="B1" s="71"/>
      <c r="C1" s="71"/>
      <c r="D1" s="71"/>
      <c r="E1" s="71"/>
      <c r="F1" s="71"/>
    </row>
    <row r="2" spans="1:6" ht="26.25" thickBot="1">
      <c r="A2" s="70" t="s">
        <v>79</v>
      </c>
      <c r="B2" s="70"/>
      <c r="C2" s="70"/>
      <c r="D2" s="70"/>
      <c r="E2" s="70"/>
      <c r="F2" s="70"/>
    </row>
    <row r="3" spans="1:6" ht="23.25" thickTop="1">
      <c r="A3" s="19" t="s">
        <v>1</v>
      </c>
      <c r="B3" s="20" t="s">
        <v>2</v>
      </c>
      <c r="C3" s="20" t="s">
        <v>3</v>
      </c>
      <c r="D3" s="20" t="s">
        <v>3</v>
      </c>
      <c r="E3" s="20" t="s">
        <v>4</v>
      </c>
      <c r="F3" s="78" t="s">
        <v>5</v>
      </c>
    </row>
    <row r="4" spans="1:6" ht="22.5">
      <c r="A4" s="21" t="s">
        <v>6</v>
      </c>
      <c r="B4" s="22" t="s">
        <v>7</v>
      </c>
      <c r="C4" s="22" t="s">
        <v>7</v>
      </c>
      <c r="D4" s="22" t="s">
        <v>0</v>
      </c>
      <c r="E4" s="22" t="s">
        <v>8</v>
      </c>
      <c r="F4" s="79"/>
    </row>
    <row r="5" spans="1:6" ht="36" customHeight="1">
      <c r="A5" s="36">
        <v>0.9388500248877486</v>
      </c>
      <c r="B5" s="37">
        <v>12226410000</v>
      </c>
      <c r="C5" s="37">
        <v>13022750893</v>
      </c>
      <c r="D5" s="37">
        <v>24938504</v>
      </c>
      <c r="E5" s="37">
        <v>6194</v>
      </c>
      <c r="F5" s="38" t="s">
        <v>44</v>
      </c>
    </row>
    <row r="6" spans="1:9" ht="36" customHeight="1">
      <c r="A6" s="36">
        <v>0.9399042953632418</v>
      </c>
      <c r="B6" s="37">
        <v>56717091000</v>
      </c>
      <c r="C6" s="37">
        <v>60343474628</v>
      </c>
      <c r="D6" s="37">
        <v>122151107</v>
      </c>
      <c r="E6" s="37">
        <v>12454</v>
      </c>
      <c r="F6" s="38" t="s">
        <v>45</v>
      </c>
      <c r="I6">
        <f>19726943+98680750</f>
        <v>118407693</v>
      </c>
    </row>
    <row r="7" spans="1:6" ht="36" customHeight="1" thickBot="1">
      <c r="A7" s="39">
        <v>0.9397171588207974</v>
      </c>
      <c r="B7" s="40">
        <v>68943501000</v>
      </c>
      <c r="C7" s="40">
        <v>73366225521</v>
      </c>
      <c r="D7" s="40">
        <v>147089611</v>
      </c>
      <c r="E7" s="40">
        <v>18648</v>
      </c>
      <c r="F7" s="41" t="s">
        <v>46</v>
      </c>
    </row>
    <row r="8" spans="1:6" ht="32.25" thickTop="1">
      <c r="A8" s="42"/>
      <c r="B8" s="43"/>
      <c r="C8" s="43"/>
      <c r="D8" s="43"/>
      <c r="E8" s="44"/>
      <c r="F8" s="45"/>
    </row>
    <row r="9" spans="1:6" ht="19.5">
      <c r="A9" s="46"/>
      <c r="B9" s="46"/>
      <c r="C9" s="46"/>
      <c r="D9" s="46"/>
      <c r="E9" s="46"/>
      <c r="F9" s="46"/>
    </row>
    <row r="10" spans="1:6" ht="36.75" thickBot="1">
      <c r="A10" s="82" t="s">
        <v>37</v>
      </c>
      <c r="B10" s="82"/>
      <c r="C10" s="82"/>
      <c r="D10" s="82"/>
      <c r="E10" s="82"/>
      <c r="F10" s="82"/>
    </row>
    <row r="11" spans="1:6" ht="24.75" customHeight="1" thickTop="1">
      <c r="A11" s="76" t="s">
        <v>38</v>
      </c>
      <c r="B11" s="74" t="s">
        <v>39</v>
      </c>
      <c r="C11" s="72" t="s">
        <v>40</v>
      </c>
      <c r="D11" s="72" t="s">
        <v>41</v>
      </c>
      <c r="E11" s="72" t="s">
        <v>42</v>
      </c>
      <c r="F11" s="80" t="s">
        <v>5</v>
      </c>
    </row>
    <row r="12" spans="1:6" ht="12.75">
      <c r="A12" s="77"/>
      <c r="B12" s="75"/>
      <c r="C12" s="73"/>
      <c r="D12" s="73"/>
      <c r="E12" s="73"/>
      <c r="F12" s="81"/>
    </row>
    <row r="13" spans="1:6" ht="36" customHeight="1">
      <c r="A13" s="47">
        <v>713</v>
      </c>
      <c r="B13" s="49">
        <v>28</v>
      </c>
      <c r="C13" s="49">
        <v>110</v>
      </c>
      <c r="D13" s="49">
        <v>178</v>
      </c>
      <c r="E13" s="49">
        <v>5165</v>
      </c>
      <c r="F13" s="50" t="s">
        <v>44</v>
      </c>
    </row>
    <row r="14" spans="1:6" ht="36" customHeight="1">
      <c r="A14" s="47">
        <v>1310</v>
      </c>
      <c r="B14" s="49">
        <v>246</v>
      </c>
      <c r="C14" s="49">
        <v>278</v>
      </c>
      <c r="D14" s="49">
        <v>417</v>
      </c>
      <c r="E14" s="49">
        <v>10203</v>
      </c>
      <c r="F14" s="50" t="s">
        <v>45</v>
      </c>
    </row>
    <row r="15" spans="1:6" ht="36" customHeight="1" thickBot="1">
      <c r="A15" s="51">
        <v>2023</v>
      </c>
      <c r="B15" s="52">
        <v>274</v>
      </c>
      <c r="C15" s="53">
        <v>388</v>
      </c>
      <c r="D15" s="53">
        <v>595</v>
      </c>
      <c r="E15" s="53">
        <v>15368</v>
      </c>
      <c r="F15" s="54" t="s">
        <v>46</v>
      </c>
    </row>
    <row r="16" spans="1:6" ht="32.25" thickTop="1">
      <c r="A16" s="1"/>
      <c r="B16" s="2"/>
      <c r="C16" s="2"/>
      <c r="D16" s="2"/>
      <c r="E16" s="3"/>
      <c r="F16" s="4"/>
    </row>
    <row r="18" ht="13.5" thickBot="1"/>
    <row r="19" spans="2:5" ht="24" thickBot="1">
      <c r="B19" s="24">
        <v>1</v>
      </c>
      <c r="C19" s="24">
        <v>1</v>
      </c>
      <c r="D19" s="24">
        <v>1</v>
      </c>
      <c r="E19" s="24">
        <v>1</v>
      </c>
    </row>
    <row r="20" ht="24" thickBot="1">
      <c r="E20" s="24">
        <v>1</v>
      </c>
    </row>
  </sheetData>
  <sheetProtection/>
  <mergeCells count="10">
    <mergeCell ref="A1:F1"/>
    <mergeCell ref="A2:F2"/>
    <mergeCell ref="F3:F4"/>
    <mergeCell ref="A10:F10"/>
    <mergeCell ref="A11:A12"/>
    <mergeCell ref="B11:B12"/>
    <mergeCell ref="C11:C12"/>
    <mergeCell ref="D11:D12"/>
    <mergeCell ref="E11:E12"/>
    <mergeCell ref="F11:F12"/>
  </mergeCells>
  <printOptions/>
  <pageMargins left="1.141732283464567" right="0.7480314960629921" top="0.74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9" customHeight="1" thickBot="1">
      <c r="B1" s="33" t="s">
        <v>83</v>
      </c>
      <c r="C1" s="34"/>
      <c r="D1" s="34" t="s">
        <v>35</v>
      </c>
      <c r="E1" s="35"/>
    </row>
    <row r="2" spans="2:5" ht="30" customHeight="1" thickTop="1">
      <c r="B2" s="5" t="s">
        <v>33</v>
      </c>
      <c r="C2" s="6" t="s">
        <v>22</v>
      </c>
      <c r="D2" s="6" t="s">
        <v>34</v>
      </c>
      <c r="E2" s="7" t="s">
        <v>9</v>
      </c>
    </row>
    <row r="3" spans="2:5" ht="24.75" customHeight="1">
      <c r="B3" s="8" t="s">
        <v>36</v>
      </c>
      <c r="C3" s="9" t="s">
        <v>23</v>
      </c>
      <c r="D3" s="28">
        <v>2702</v>
      </c>
      <c r="E3" s="10" t="s">
        <v>10</v>
      </c>
    </row>
    <row r="4" spans="2:5" ht="24.75" customHeight="1">
      <c r="B4" s="11"/>
      <c r="C4" s="9" t="s">
        <v>24</v>
      </c>
      <c r="D4" s="57">
        <v>16</v>
      </c>
      <c r="E4" s="10" t="s">
        <v>11</v>
      </c>
    </row>
    <row r="5" spans="2:5" ht="24.75" customHeight="1">
      <c r="B5" s="16"/>
      <c r="C5" s="17" t="s">
        <v>25</v>
      </c>
      <c r="D5" s="29">
        <v>19541</v>
      </c>
      <c r="E5" s="18" t="s">
        <v>49</v>
      </c>
    </row>
    <row r="6" spans="2:5" ht="24.75" customHeight="1">
      <c r="B6" s="67" t="s">
        <v>85</v>
      </c>
      <c r="C6" s="68"/>
      <c r="D6" s="68"/>
      <c r="E6" s="69"/>
    </row>
    <row r="7" spans="2:5" ht="22.5" customHeight="1">
      <c r="B7" s="11"/>
      <c r="C7" s="9" t="s">
        <v>26</v>
      </c>
      <c r="D7" s="57">
        <v>609.2909999999997</v>
      </c>
      <c r="E7" s="10" t="s">
        <v>12</v>
      </c>
    </row>
    <row r="8" spans="2:5" ht="22.5" customHeight="1">
      <c r="B8" s="11"/>
      <c r="C8" s="9" t="s">
        <v>26</v>
      </c>
      <c r="D8" s="57">
        <v>354.51599999999996</v>
      </c>
      <c r="E8" s="10" t="s">
        <v>13</v>
      </c>
    </row>
    <row r="9" spans="2:5" ht="22.5" customHeight="1">
      <c r="B9" s="8" t="s">
        <v>84</v>
      </c>
      <c r="C9" s="9" t="s">
        <v>27</v>
      </c>
      <c r="D9" s="28">
        <v>824</v>
      </c>
      <c r="E9" s="10" t="s">
        <v>14</v>
      </c>
    </row>
    <row r="10" spans="2:5" ht="22.5" customHeight="1">
      <c r="B10" s="23"/>
      <c r="C10" s="9" t="s">
        <v>27</v>
      </c>
      <c r="D10" s="28">
        <v>2558</v>
      </c>
      <c r="E10" s="10" t="s">
        <v>58</v>
      </c>
    </row>
    <row r="11" spans="2:5" ht="22.5" customHeight="1">
      <c r="B11" s="11"/>
      <c r="C11" s="9" t="s">
        <v>28</v>
      </c>
      <c r="D11" s="28">
        <v>8793</v>
      </c>
      <c r="E11" s="56" t="s">
        <v>59</v>
      </c>
    </row>
    <row r="12" spans="2:5" ht="22.5" customHeight="1">
      <c r="B12" s="11"/>
      <c r="C12" s="9" t="s">
        <v>47</v>
      </c>
      <c r="D12" s="30">
        <v>35</v>
      </c>
      <c r="E12" s="10" t="s">
        <v>51</v>
      </c>
    </row>
    <row r="13" spans="2:5" ht="22.5" customHeight="1">
      <c r="B13" s="11"/>
      <c r="C13" s="9" t="s">
        <v>47</v>
      </c>
      <c r="D13" s="30">
        <v>27</v>
      </c>
      <c r="E13" s="10" t="s">
        <v>50</v>
      </c>
    </row>
    <row r="14" spans="2:5" ht="22.5" customHeight="1">
      <c r="B14" s="11"/>
      <c r="C14" s="9" t="s">
        <v>29</v>
      </c>
      <c r="D14" s="30">
        <v>36</v>
      </c>
      <c r="E14" s="10" t="s">
        <v>16</v>
      </c>
    </row>
    <row r="15" spans="2:5" ht="22.5" customHeight="1">
      <c r="B15" s="11"/>
      <c r="C15" s="9" t="s">
        <v>25</v>
      </c>
      <c r="D15" s="28">
        <v>472</v>
      </c>
      <c r="E15" s="10" t="s">
        <v>56</v>
      </c>
    </row>
    <row r="16" spans="2:5" ht="22.5" customHeight="1">
      <c r="B16" s="11"/>
      <c r="C16" s="9" t="s">
        <v>30</v>
      </c>
      <c r="D16" s="28">
        <v>147051425</v>
      </c>
      <c r="E16" s="12" t="s">
        <v>17</v>
      </c>
    </row>
    <row r="17" spans="2:5" ht="22.5" customHeight="1">
      <c r="B17" s="11"/>
      <c r="C17" s="9" t="s">
        <v>31</v>
      </c>
      <c r="D17" s="28">
        <v>88488423071</v>
      </c>
      <c r="E17" s="12" t="s">
        <v>17</v>
      </c>
    </row>
    <row r="18" spans="2:5" ht="22.5" customHeight="1">
      <c r="B18" s="11"/>
      <c r="C18" s="9" t="s">
        <v>31</v>
      </c>
      <c r="D18" s="28">
        <v>84619105007</v>
      </c>
      <c r="E18" s="10" t="s">
        <v>18</v>
      </c>
    </row>
    <row r="19" spans="2:5" ht="22.5" customHeight="1">
      <c r="B19" s="11"/>
      <c r="C19" s="9" t="s">
        <v>48</v>
      </c>
      <c r="D19" s="31">
        <v>0.9562731719052627</v>
      </c>
      <c r="E19" s="10" t="s">
        <v>19</v>
      </c>
    </row>
    <row r="20" spans="2:5" ht="22.5" customHeight="1">
      <c r="B20" s="11"/>
      <c r="C20" s="9" t="s">
        <v>31</v>
      </c>
      <c r="D20" s="28">
        <v>18092980010</v>
      </c>
      <c r="E20" s="10" t="s">
        <v>20</v>
      </c>
    </row>
    <row r="21" spans="2:5" ht="22.5" customHeight="1" thickBot="1">
      <c r="B21" s="13" t="s">
        <v>82</v>
      </c>
      <c r="C21" s="14" t="s">
        <v>32</v>
      </c>
      <c r="D21" s="32">
        <v>5</v>
      </c>
      <c r="E21" s="15" t="s">
        <v>21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&amp;A&amp;C&amp;"DecoType Thuluth,Bold"&amp;11معاونت برنامه ريزي و مهندسي ـ دفتر فناوري اطلاعات و ارتباطات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9" max="9" width="10.00390625" style="0" bestFit="1" customWidth="1"/>
  </cols>
  <sheetData>
    <row r="1" spans="1:6" ht="23.25">
      <c r="A1" s="71" t="s">
        <v>43</v>
      </c>
      <c r="B1" s="71"/>
      <c r="C1" s="71"/>
      <c r="D1" s="71"/>
      <c r="E1" s="71"/>
      <c r="F1" s="71"/>
    </row>
    <row r="2" spans="1:6" ht="26.25" thickBot="1">
      <c r="A2" s="70" t="str">
        <f>'p194'!B1</f>
        <v>تا پایان سال 1394</v>
      </c>
      <c r="B2" s="70"/>
      <c r="C2" s="70"/>
      <c r="D2" s="70"/>
      <c r="E2" s="70"/>
      <c r="F2" s="70"/>
    </row>
    <row r="3" spans="1:6" ht="23.25" thickTop="1">
      <c r="A3" s="19" t="s">
        <v>1</v>
      </c>
      <c r="B3" s="20" t="s">
        <v>2</v>
      </c>
      <c r="C3" s="20" t="s">
        <v>3</v>
      </c>
      <c r="D3" s="20" t="s">
        <v>3</v>
      </c>
      <c r="E3" s="20" t="s">
        <v>4</v>
      </c>
      <c r="F3" s="78" t="s">
        <v>5</v>
      </c>
    </row>
    <row r="4" spans="1:6" ht="22.5">
      <c r="A4" s="21" t="s">
        <v>6</v>
      </c>
      <c r="B4" s="22" t="s">
        <v>7</v>
      </c>
      <c r="C4" s="22" t="s">
        <v>7</v>
      </c>
      <c r="D4" s="22" t="s">
        <v>0</v>
      </c>
      <c r="E4" s="22" t="s">
        <v>8</v>
      </c>
      <c r="F4" s="79"/>
    </row>
    <row r="5" spans="1:6" ht="36" customHeight="1">
      <c r="A5" s="36">
        <v>0.9108507542680349</v>
      </c>
      <c r="B5" s="37">
        <v>14061195980</v>
      </c>
      <c r="C5" s="37">
        <v>15437431340</v>
      </c>
      <c r="D5" s="37">
        <v>23655190</v>
      </c>
      <c r="E5" s="37">
        <v>6452</v>
      </c>
      <c r="F5" s="38" t="s">
        <v>44</v>
      </c>
    </row>
    <row r="6" spans="1:9" ht="36" customHeight="1">
      <c r="A6" s="36">
        <v>0.9658720211057445</v>
      </c>
      <c r="B6" s="37">
        <v>70557909027</v>
      </c>
      <c r="C6" s="37">
        <v>73050991731</v>
      </c>
      <c r="D6" s="37">
        <v>123396235</v>
      </c>
      <c r="E6" s="37">
        <v>13089</v>
      </c>
      <c r="F6" s="38" t="s">
        <v>45</v>
      </c>
      <c r="I6">
        <f>19726943+98680750</f>
        <v>118407693</v>
      </c>
    </row>
    <row r="7" spans="1:6" ht="36" customHeight="1" thickBot="1">
      <c r="A7" s="39">
        <f>B7/C7</f>
        <v>0.9562731719052627</v>
      </c>
      <c r="B7" s="40">
        <f>SUM(B5:B6)</f>
        <v>84619105007</v>
      </c>
      <c r="C7" s="40">
        <f>SUM(C5:C6)</f>
        <v>88488423071</v>
      </c>
      <c r="D7" s="40">
        <f>SUM(D5:D6)</f>
        <v>147051425</v>
      </c>
      <c r="E7" s="40">
        <f>SUM(E5:E6)</f>
        <v>19541</v>
      </c>
      <c r="F7" s="41" t="s">
        <v>46</v>
      </c>
    </row>
    <row r="8" spans="1:6" ht="32.25" thickTop="1">
      <c r="A8" s="42"/>
      <c r="B8" s="43"/>
      <c r="C8" s="43"/>
      <c r="D8" s="43"/>
      <c r="E8" s="44"/>
      <c r="F8" s="45"/>
    </row>
    <row r="9" spans="1:6" ht="19.5">
      <c r="A9" s="46"/>
      <c r="B9" s="46"/>
      <c r="C9" s="46"/>
      <c r="D9" s="46"/>
      <c r="E9" s="46"/>
      <c r="F9" s="46"/>
    </row>
    <row r="10" spans="1:6" ht="36.75" thickBot="1">
      <c r="A10" s="82" t="s">
        <v>37</v>
      </c>
      <c r="B10" s="82"/>
      <c r="C10" s="82"/>
      <c r="D10" s="82"/>
      <c r="E10" s="82"/>
      <c r="F10" s="82"/>
    </row>
    <row r="11" spans="1:6" ht="24.75" customHeight="1" thickTop="1">
      <c r="A11" s="76" t="s">
        <v>38</v>
      </c>
      <c r="B11" s="74" t="s">
        <v>39</v>
      </c>
      <c r="C11" s="72" t="s">
        <v>40</v>
      </c>
      <c r="D11" s="72" t="s">
        <v>41</v>
      </c>
      <c r="E11" s="72" t="s">
        <v>42</v>
      </c>
      <c r="F11" s="80" t="s">
        <v>5</v>
      </c>
    </row>
    <row r="12" spans="1:6" ht="12.75">
      <c r="A12" s="77"/>
      <c r="B12" s="75"/>
      <c r="C12" s="73"/>
      <c r="D12" s="73"/>
      <c r="E12" s="73"/>
      <c r="F12" s="81"/>
    </row>
    <row r="13" spans="1:6" ht="36" customHeight="1">
      <c r="A13" s="47">
        <v>775</v>
      </c>
      <c r="B13" s="49">
        <v>30</v>
      </c>
      <c r="C13" s="49">
        <v>116</v>
      </c>
      <c r="D13" s="49">
        <v>183</v>
      </c>
      <c r="E13" s="49">
        <v>5348</v>
      </c>
      <c r="F13" s="50" t="s">
        <v>44</v>
      </c>
    </row>
    <row r="14" spans="1:6" ht="36" customHeight="1">
      <c r="A14" s="47">
        <v>1399</v>
      </c>
      <c r="B14" s="49">
        <v>254</v>
      </c>
      <c r="C14" s="49">
        <v>293</v>
      </c>
      <c r="D14" s="49">
        <v>412</v>
      </c>
      <c r="E14" s="49">
        <v>10731</v>
      </c>
      <c r="F14" s="50" t="s">
        <v>45</v>
      </c>
    </row>
    <row r="15" spans="1:6" ht="36" customHeight="1" thickBot="1">
      <c r="A15" s="51">
        <f>SUM(A13:A14)</f>
        <v>2174</v>
      </c>
      <c r="B15" s="52">
        <f>SUM(B13:B14)</f>
        <v>284</v>
      </c>
      <c r="C15" s="53">
        <f>SUM(C13:C14)</f>
        <v>409</v>
      </c>
      <c r="D15" s="53">
        <f>SUM(D13:D14)</f>
        <v>595</v>
      </c>
      <c r="E15" s="53">
        <f>SUM(E13:E14)</f>
        <v>16079</v>
      </c>
      <c r="F15" s="54" t="s">
        <v>46</v>
      </c>
    </row>
    <row r="16" spans="1:6" ht="32.25" thickTop="1">
      <c r="A16" s="1"/>
      <c r="B16" s="2"/>
      <c r="C16" s="2"/>
      <c r="D16" s="2"/>
      <c r="E16" s="3"/>
      <c r="F16" s="4"/>
    </row>
    <row r="18" ht="13.5" thickBot="1"/>
    <row r="19" spans="2:5" ht="24" thickBot="1">
      <c r="B19" s="24">
        <f>IF(B7='p194'!D18,1," ")</f>
        <v>1</v>
      </c>
      <c r="C19" s="24">
        <f>IF(C7='p194'!D17,1," ")</f>
        <v>1</v>
      </c>
      <c r="D19" s="24">
        <f>IF(D7='p194'!D16,1," ")</f>
        <v>1</v>
      </c>
      <c r="E19" s="24">
        <f>IF(E7='p194'!D5,1," ")</f>
        <v>1</v>
      </c>
    </row>
    <row r="20" ht="24" thickBot="1">
      <c r="E20" s="24">
        <f>IF(SUM(A15:E15)=E7,1," ")</f>
        <v>1</v>
      </c>
    </row>
  </sheetData>
  <sheetProtection/>
  <mergeCells count="10">
    <mergeCell ref="A1:F1"/>
    <mergeCell ref="A2:F2"/>
    <mergeCell ref="F3:F4"/>
    <mergeCell ref="A10:F10"/>
    <mergeCell ref="A11:A12"/>
    <mergeCell ref="B11:B12"/>
    <mergeCell ref="C11:C12"/>
    <mergeCell ref="D11:D12"/>
    <mergeCell ref="E11:E12"/>
    <mergeCell ref="F11:F12"/>
  </mergeCells>
  <printOptions/>
  <pageMargins left="1.141732283464567" right="0.7480314960629921" top="0.74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9" customHeight="1" thickBot="1">
      <c r="B1" s="33" t="s">
        <v>87</v>
      </c>
      <c r="C1" s="34"/>
      <c r="D1" s="34" t="s">
        <v>35</v>
      </c>
      <c r="E1" s="35"/>
    </row>
    <row r="2" spans="2:5" ht="30" customHeight="1" thickTop="1">
      <c r="B2" s="5" t="s">
        <v>33</v>
      </c>
      <c r="C2" s="6" t="s">
        <v>22</v>
      </c>
      <c r="D2" s="6" t="s">
        <v>34</v>
      </c>
      <c r="E2" s="7" t="s">
        <v>9</v>
      </c>
    </row>
    <row r="3" spans="2:5" ht="24.75" customHeight="1">
      <c r="B3" s="8" t="s">
        <v>36</v>
      </c>
      <c r="C3" s="9" t="s">
        <v>23</v>
      </c>
      <c r="D3" s="28">
        <v>2702</v>
      </c>
      <c r="E3" s="10" t="s">
        <v>10</v>
      </c>
    </row>
    <row r="4" spans="2:5" ht="24.75" customHeight="1">
      <c r="B4" s="11"/>
      <c r="C4" s="9" t="s">
        <v>24</v>
      </c>
      <c r="D4" s="57">
        <v>17</v>
      </c>
      <c r="E4" s="10" t="s">
        <v>11</v>
      </c>
    </row>
    <row r="5" spans="2:5" ht="24.75" customHeight="1">
      <c r="B5" s="16"/>
      <c r="C5" s="17" t="s">
        <v>25</v>
      </c>
      <c r="D5" s="29">
        <v>19966</v>
      </c>
      <c r="E5" s="18" t="s">
        <v>49</v>
      </c>
    </row>
    <row r="6" spans="2:5" ht="24.75" customHeight="1">
      <c r="B6" s="67" t="s">
        <v>88</v>
      </c>
      <c r="C6" s="68"/>
      <c r="D6" s="68"/>
      <c r="E6" s="69"/>
    </row>
    <row r="7" spans="2:5" ht="22.5" customHeight="1">
      <c r="B7" s="11"/>
      <c r="C7" s="9" t="s">
        <v>26</v>
      </c>
      <c r="D7" s="57">
        <v>614.9739999999997</v>
      </c>
      <c r="E7" s="10" t="s">
        <v>12</v>
      </c>
    </row>
    <row r="8" spans="2:5" ht="22.5" customHeight="1">
      <c r="B8" s="11"/>
      <c r="C8" s="9" t="s">
        <v>26</v>
      </c>
      <c r="D8" s="57">
        <v>359.142</v>
      </c>
      <c r="E8" s="10" t="s">
        <v>13</v>
      </c>
    </row>
    <row r="9" spans="2:5" ht="22.5" customHeight="1">
      <c r="B9" s="8" t="s">
        <v>89</v>
      </c>
      <c r="C9" s="9" t="s">
        <v>27</v>
      </c>
      <c r="D9" s="28">
        <v>843</v>
      </c>
      <c r="E9" s="10" t="s">
        <v>14</v>
      </c>
    </row>
    <row r="10" spans="2:5" ht="22.5" customHeight="1">
      <c r="B10" s="23"/>
      <c r="C10" s="9" t="s">
        <v>27</v>
      </c>
      <c r="D10" s="28">
        <v>2558</v>
      </c>
      <c r="E10" s="10" t="s">
        <v>58</v>
      </c>
    </row>
    <row r="11" spans="2:5" ht="22.5" customHeight="1">
      <c r="B11" s="11"/>
      <c r="C11" s="9" t="s">
        <v>28</v>
      </c>
      <c r="D11" s="28">
        <v>9007</v>
      </c>
      <c r="E11" s="56" t="s">
        <v>59</v>
      </c>
    </row>
    <row r="12" spans="2:5" ht="22.5" customHeight="1">
      <c r="B12" s="11"/>
      <c r="C12" s="9" t="s">
        <v>47</v>
      </c>
      <c r="D12" s="30">
        <v>32</v>
      </c>
      <c r="E12" s="10" t="s">
        <v>51</v>
      </c>
    </row>
    <row r="13" spans="2:5" ht="22.5" customHeight="1">
      <c r="B13" s="11"/>
      <c r="C13" s="9" t="s">
        <v>47</v>
      </c>
      <c r="D13" s="30">
        <v>28</v>
      </c>
      <c r="E13" s="10" t="s">
        <v>50</v>
      </c>
    </row>
    <row r="14" spans="2:5" ht="22.5" customHeight="1">
      <c r="B14" s="11"/>
      <c r="C14" s="9" t="s">
        <v>29</v>
      </c>
      <c r="D14" s="30">
        <v>36</v>
      </c>
      <c r="E14" s="10" t="s">
        <v>16</v>
      </c>
    </row>
    <row r="15" spans="2:5" ht="22.5" customHeight="1">
      <c r="B15" s="11"/>
      <c r="C15" s="9" t="s">
        <v>25</v>
      </c>
      <c r="D15" s="28">
        <v>758</v>
      </c>
      <c r="E15" s="10" t="s">
        <v>56</v>
      </c>
    </row>
    <row r="16" spans="2:5" ht="22.5" customHeight="1">
      <c r="B16" s="11"/>
      <c r="C16" s="9" t="s">
        <v>30</v>
      </c>
      <c r="D16" s="28">
        <v>166969744</v>
      </c>
      <c r="E16" s="12" t="s">
        <v>17</v>
      </c>
    </row>
    <row r="17" spans="2:5" ht="22.5" customHeight="1">
      <c r="B17" s="11"/>
      <c r="C17" s="9" t="s">
        <v>31</v>
      </c>
      <c r="D17" s="28">
        <v>103828498791</v>
      </c>
      <c r="E17" s="12" t="s">
        <v>17</v>
      </c>
    </row>
    <row r="18" spans="2:5" ht="22.5" customHeight="1">
      <c r="B18" s="11"/>
      <c r="C18" s="9" t="s">
        <v>31</v>
      </c>
      <c r="D18" s="28">
        <v>98536700916</v>
      </c>
      <c r="E18" s="10" t="s">
        <v>18</v>
      </c>
    </row>
    <row r="19" spans="2:5" ht="22.5" customHeight="1">
      <c r="B19" s="11"/>
      <c r="C19" s="9" t="s">
        <v>48</v>
      </c>
      <c r="D19" s="31">
        <v>0.9490332814533701</v>
      </c>
      <c r="E19" s="10" t="s">
        <v>19</v>
      </c>
    </row>
    <row r="20" spans="2:5" ht="22.5" customHeight="1">
      <c r="B20" s="11"/>
      <c r="C20" s="9" t="s">
        <v>31</v>
      </c>
      <c r="D20" s="28">
        <v>23384777885</v>
      </c>
      <c r="E20" s="10" t="s">
        <v>20</v>
      </c>
    </row>
    <row r="21" spans="2:5" ht="22.5" customHeight="1" thickBot="1">
      <c r="B21" s="13" t="s">
        <v>86</v>
      </c>
      <c r="C21" s="14" t="s">
        <v>32</v>
      </c>
      <c r="D21" s="32">
        <v>8</v>
      </c>
      <c r="E21" s="15" t="s">
        <v>21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&amp;A&amp;C&amp;"DecoType Thuluth,Bold"&amp;11معاونت برنامه ريزي و مهندسي ـ واحد آمار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  <col min="9" max="9" width="10.00390625" style="0" bestFit="1" customWidth="1"/>
  </cols>
  <sheetData>
    <row r="1" spans="1:6" ht="23.25">
      <c r="A1" s="71" t="s">
        <v>43</v>
      </c>
      <c r="B1" s="71"/>
      <c r="C1" s="71"/>
      <c r="D1" s="71"/>
      <c r="E1" s="71"/>
      <c r="F1" s="71"/>
    </row>
    <row r="2" spans="1:6" ht="26.25" thickBot="1">
      <c r="A2" s="70" t="str">
        <f>'p195'!B1</f>
        <v>تا پایان سال  1395</v>
      </c>
      <c r="B2" s="70"/>
      <c r="C2" s="70"/>
      <c r="D2" s="70"/>
      <c r="E2" s="70"/>
      <c r="F2" s="70"/>
    </row>
    <row r="3" spans="1:6" ht="23.25" thickTop="1">
      <c r="A3" s="19" t="s">
        <v>1</v>
      </c>
      <c r="B3" s="20" t="s">
        <v>2</v>
      </c>
      <c r="C3" s="20" t="s">
        <v>3</v>
      </c>
      <c r="D3" s="20" t="s">
        <v>3</v>
      </c>
      <c r="E3" s="20" t="s">
        <v>4</v>
      </c>
      <c r="F3" s="78" t="s">
        <v>5</v>
      </c>
    </row>
    <row r="4" spans="1:6" ht="22.5">
      <c r="A4" s="21" t="s">
        <v>6</v>
      </c>
      <c r="B4" s="22" t="s">
        <v>7</v>
      </c>
      <c r="C4" s="22" t="s">
        <v>7</v>
      </c>
      <c r="D4" s="22" t="s">
        <v>0</v>
      </c>
      <c r="E4" s="22" t="s">
        <v>8</v>
      </c>
      <c r="F4" s="79"/>
    </row>
    <row r="5" spans="1:6" ht="36" customHeight="1">
      <c r="A5" s="36">
        <v>1.0071366267022523</v>
      </c>
      <c r="B5" s="37">
        <v>16496401000</v>
      </c>
      <c r="C5" s="37">
        <v>16379506576</v>
      </c>
      <c r="D5" s="37">
        <v>25489040</v>
      </c>
      <c r="E5" s="37">
        <v>6574</v>
      </c>
      <c r="F5" s="38" t="s">
        <v>44</v>
      </c>
    </row>
    <row r="6" spans="1:6" ht="36" customHeight="1">
      <c r="A6" s="36">
        <v>0.9381503186943273</v>
      </c>
      <c r="B6" s="37">
        <v>82040299916</v>
      </c>
      <c r="C6" s="37">
        <v>87448992215</v>
      </c>
      <c r="D6" s="37">
        <v>141480704</v>
      </c>
      <c r="E6" s="37">
        <v>13392</v>
      </c>
      <c r="F6" s="38" t="s">
        <v>45</v>
      </c>
    </row>
    <row r="7" spans="1:6" ht="36" customHeight="1" thickBot="1">
      <c r="A7" s="39">
        <v>0.9490332814533701</v>
      </c>
      <c r="B7" s="40">
        <v>98536700916</v>
      </c>
      <c r="C7" s="40">
        <v>103828498791</v>
      </c>
      <c r="D7" s="40">
        <v>166969744</v>
      </c>
      <c r="E7" s="40">
        <v>19966</v>
      </c>
      <c r="F7" s="41" t="s">
        <v>46</v>
      </c>
    </row>
    <row r="8" spans="1:6" ht="32.25" thickTop="1">
      <c r="A8" s="42"/>
      <c r="B8" s="43"/>
      <c r="C8" s="43"/>
      <c r="D8" s="43"/>
      <c r="E8" s="44"/>
      <c r="F8" s="45"/>
    </row>
    <row r="9" spans="1:6" ht="19.5">
      <c r="A9" s="46"/>
      <c r="B9" s="46"/>
      <c r="C9" s="46"/>
      <c r="D9" s="46"/>
      <c r="E9" s="46"/>
      <c r="F9" s="46"/>
    </row>
    <row r="10" spans="1:6" ht="36.75" thickBot="1">
      <c r="A10" s="82" t="s">
        <v>37</v>
      </c>
      <c r="B10" s="82"/>
      <c r="C10" s="82"/>
      <c r="D10" s="82"/>
      <c r="E10" s="82"/>
      <c r="F10" s="82"/>
    </row>
    <row r="11" spans="1:6" ht="24.75" customHeight="1" thickTop="1">
      <c r="A11" s="76" t="s">
        <v>38</v>
      </c>
      <c r="B11" s="74" t="s">
        <v>39</v>
      </c>
      <c r="C11" s="72" t="s">
        <v>40</v>
      </c>
      <c r="D11" s="72" t="s">
        <v>41</v>
      </c>
      <c r="E11" s="72" t="s">
        <v>42</v>
      </c>
      <c r="F11" s="80" t="s">
        <v>5</v>
      </c>
    </row>
    <row r="12" spans="1:6" ht="12.75">
      <c r="A12" s="77"/>
      <c r="B12" s="75"/>
      <c r="C12" s="73"/>
      <c r="D12" s="73"/>
      <c r="E12" s="73"/>
      <c r="F12" s="81"/>
    </row>
    <row r="13" spans="1:6" ht="36" customHeight="1">
      <c r="A13" s="47">
        <v>787</v>
      </c>
      <c r="B13" s="49">
        <v>27</v>
      </c>
      <c r="C13" s="49">
        <v>127</v>
      </c>
      <c r="D13" s="49">
        <v>194</v>
      </c>
      <c r="E13" s="49">
        <v>5439</v>
      </c>
      <c r="F13" s="50" t="s">
        <v>44</v>
      </c>
    </row>
    <row r="14" spans="1:6" ht="36" customHeight="1">
      <c r="A14" s="47">
        <v>1443</v>
      </c>
      <c r="B14" s="49">
        <v>263</v>
      </c>
      <c r="C14" s="49">
        <v>312</v>
      </c>
      <c r="D14" s="49">
        <v>423</v>
      </c>
      <c r="E14" s="49">
        <v>10951</v>
      </c>
      <c r="F14" s="50" t="s">
        <v>45</v>
      </c>
    </row>
    <row r="15" spans="1:6" ht="36" customHeight="1" thickBot="1">
      <c r="A15" s="51">
        <v>2230</v>
      </c>
      <c r="B15" s="52">
        <v>290</v>
      </c>
      <c r="C15" s="53">
        <v>439</v>
      </c>
      <c r="D15" s="53">
        <v>617</v>
      </c>
      <c r="E15" s="53">
        <v>16390</v>
      </c>
      <c r="F15" s="54" t="s">
        <v>46</v>
      </c>
    </row>
    <row r="16" spans="1:6" ht="32.25" thickTop="1">
      <c r="A16" s="1"/>
      <c r="B16" s="2"/>
      <c r="C16" s="2"/>
      <c r="D16" s="2"/>
      <c r="E16" s="3"/>
      <c r="F16" s="4"/>
    </row>
    <row r="18" ht="13.5" thickBot="1"/>
    <row r="19" spans="2:5" ht="24" thickBot="1">
      <c r="B19" s="24">
        <f>IF(B7='p195'!D18,1," ")</f>
        <v>1</v>
      </c>
      <c r="C19" s="24">
        <f>IF(C7='p195'!D17,1," ")</f>
        <v>1</v>
      </c>
      <c r="D19" s="24">
        <f>IF(D7='p195'!D16,1," ")</f>
        <v>1</v>
      </c>
      <c r="E19" s="24">
        <f>IF(E7='p195'!D5,1," ")</f>
        <v>1</v>
      </c>
    </row>
    <row r="20" ht="24" thickBot="1">
      <c r="E20" s="24">
        <f>IF(SUM(A15:E15)=E7,1," ")</f>
        <v>1</v>
      </c>
    </row>
  </sheetData>
  <sheetProtection/>
  <mergeCells count="10">
    <mergeCell ref="A1:F1"/>
    <mergeCell ref="A2:F2"/>
    <mergeCell ref="F3:F4"/>
    <mergeCell ref="A10:F10"/>
    <mergeCell ref="A11:A12"/>
    <mergeCell ref="B11:B12"/>
    <mergeCell ref="C11:C12"/>
    <mergeCell ref="D11:D12"/>
    <mergeCell ref="E11:E12"/>
    <mergeCell ref="F11:F12"/>
  </mergeCells>
  <printOptions/>
  <pageMargins left="1.141732283464567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&amp;L&amp;F-&amp;A&amp;Cمعاونت برنامه ریزی و مهندسی -واحد آمار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9" customHeight="1" thickBot="1">
      <c r="B1" s="33" t="s">
        <v>53</v>
      </c>
      <c r="C1" s="34"/>
      <c r="D1" s="34" t="s">
        <v>35</v>
      </c>
      <c r="E1" s="35"/>
    </row>
    <row r="2" spans="2:5" ht="30" customHeight="1" thickTop="1">
      <c r="B2" s="5" t="s">
        <v>33</v>
      </c>
      <c r="C2" s="6" t="s">
        <v>22</v>
      </c>
      <c r="D2" s="6" t="s">
        <v>34</v>
      </c>
      <c r="E2" s="7" t="s">
        <v>9</v>
      </c>
    </row>
    <row r="3" spans="2:5" ht="24.75" customHeight="1">
      <c r="B3" s="8" t="s">
        <v>36</v>
      </c>
      <c r="C3" s="9" t="s">
        <v>23</v>
      </c>
      <c r="D3" s="28">
        <v>3500</v>
      </c>
      <c r="E3" s="10" t="s">
        <v>10</v>
      </c>
    </row>
    <row r="4" spans="2:5" ht="24.75" customHeight="1">
      <c r="B4" s="11"/>
      <c r="C4" s="9" t="s">
        <v>24</v>
      </c>
      <c r="D4" s="28">
        <v>16</v>
      </c>
      <c r="E4" s="10" t="s">
        <v>11</v>
      </c>
    </row>
    <row r="5" spans="2:5" ht="24.75" customHeight="1">
      <c r="B5" s="16"/>
      <c r="C5" s="17" t="s">
        <v>25</v>
      </c>
      <c r="D5" s="29">
        <v>13201</v>
      </c>
      <c r="E5" s="18" t="s">
        <v>49</v>
      </c>
    </row>
    <row r="6" spans="2:5" ht="24.75" customHeight="1">
      <c r="B6" s="67" t="s">
        <v>54</v>
      </c>
      <c r="C6" s="68"/>
      <c r="D6" s="68"/>
      <c r="E6" s="69"/>
    </row>
    <row r="7" spans="2:5" ht="22.5" customHeight="1">
      <c r="B7" s="11"/>
      <c r="C7" s="9" t="s">
        <v>26</v>
      </c>
      <c r="D7" s="55">
        <f>511.895+1.66</f>
        <v>513.555</v>
      </c>
      <c r="E7" s="10" t="s">
        <v>12</v>
      </c>
    </row>
    <row r="8" spans="2:5" ht="22.5" customHeight="1">
      <c r="B8" s="11"/>
      <c r="C8" s="9" t="s">
        <v>26</v>
      </c>
      <c r="D8" s="55">
        <f>258.385+8.049</f>
        <v>266.43399999999997</v>
      </c>
      <c r="E8" s="10" t="s">
        <v>13</v>
      </c>
    </row>
    <row r="9" spans="2:5" ht="22.5" customHeight="1">
      <c r="B9" s="8" t="s">
        <v>55</v>
      </c>
      <c r="C9" s="9" t="s">
        <v>27</v>
      </c>
      <c r="D9" s="28">
        <f>577+5</f>
        <v>582</v>
      </c>
      <c r="E9" s="10" t="s">
        <v>14</v>
      </c>
    </row>
    <row r="10" spans="2:5" ht="22.5" customHeight="1">
      <c r="B10" s="23"/>
      <c r="C10" s="9" t="s">
        <v>27</v>
      </c>
      <c r="D10" s="28">
        <f>2100+4882</f>
        <v>6982</v>
      </c>
      <c r="E10" s="10" t="s">
        <v>15</v>
      </c>
    </row>
    <row r="11" spans="2:5" ht="22.5" customHeight="1">
      <c r="B11" s="11"/>
      <c r="C11" s="9" t="s">
        <v>28</v>
      </c>
      <c r="D11" s="28">
        <v>900</v>
      </c>
      <c r="E11" s="10" t="s">
        <v>52</v>
      </c>
    </row>
    <row r="12" spans="2:5" ht="22.5" customHeight="1">
      <c r="B12" s="11"/>
      <c r="C12" s="9" t="s">
        <v>47</v>
      </c>
      <c r="D12" s="30">
        <v>29.9</v>
      </c>
      <c r="E12" s="10" t="s">
        <v>51</v>
      </c>
    </row>
    <row r="13" spans="2:5" ht="22.5" customHeight="1">
      <c r="B13" s="11"/>
      <c r="C13" s="9" t="s">
        <v>47</v>
      </c>
      <c r="D13" s="30">
        <v>29.9</v>
      </c>
      <c r="E13" s="10" t="s">
        <v>50</v>
      </c>
    </row>
    <row r="14" spans="2:5" ht="22.5" customHeight="1">
      <c r="B14" s="11"/>
      <c r="C14" s="9" t="s">
        <v>29</v>
      </c>
      <c r="D14" s="30">
        <v>26</v>
      </c>
      <c r="E14" s="10" t="s">
        <v>16</v>
      </c>
    </row>
    <row r="15" spans="2:5" ht="22.5" customHeight="1">
      <c r="B15" s="11"/>
      <c r="C15" s="9" t="s">
        <v>25</v>
      </c>
      <c r="D15" s="28">
        <v>603</v>
      </c>
      <c r="E15" s="10" t="s">
        <v>56</v>
      </c>
    </row>
    <row r="16" spans="2:5" ht="22.5" customHeight="1">
      <c r="B16" s="11"/>
      <c r="C16" s="9" t="s">
        <v>30</v>
      </c>
      <c r="D16" s="28">
        <v>123943310</v>
      </c>
      <c r="E16" s="12" t="s">
        <v>17</v>
      </c>
    </row>
    <row r="17" spans="2:5" ht="22.5" customHeight="1">
      <c r="B17" s="11"/>
      <c r="C17" s="9" t="s">
        <v>31</v>
      </c>
      <c r="D17" s="28">
        <v>20669237817</v>
      </c>
      <c r="E17" s="12" t="s">
        <v>17</v>
      </c>
    </row>
    <row r="18" spans="2:5" ht="22.5" customHeight="1">
      <c r="B18" s="11"/>
      <c r="C18" s="9" t="s">
        <v>31</v>
      </c>
      <c r="D18" s="28">
        <v>18592039128</v>
      </c>
      <c r="E18" s="10" t="s">
        <v>18</v>
      </c>
    </row>
    <row r="19" spans="2:5" ht="22.5" customHeight="1">
      <c r="B19" s="11"/>
      <c r="C19" s="9" t="s">
        <v>48</v>
      </c>
      <c r="D19" s="31">
        <f>D18/D17</f>
        <v>0.8995028889119681</v>
      </c>
      <c r="E19" s="10" t="s">
        <v>19</v>
      </c>
    </row>
    <row r="20" spans="2:5" ht="22.5" customHeight="1">
      <c r="B20" s="11"/>
      <c r="C20" s="9" t="s">
        <v>31</v>
      </c>
      <c r="D20" s="28">
        <v>3651874228</v>
      </c>
      <c r="E20" s="10" t="s">
        <v>20</v>
      </c>
    </row>
    <row r="21" spans="2:5" ht="22.5" customHeight="1" thickBot="1">
      <c r="B21" s="13" t="s">
        <v>57</v>
      </c>
      <c r="C21" s="14" t="s">
        <v>32</v>
      </c>
      <c r="D21" s="32">
        <v>10</v>
      </c>
      <c r="E21" s="15" t="s">
        <v>21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&amp;A&amp;C&amp;"DecoType Thuluth,Bold"&amp;11معاونت طرح و برنامه ـ واحد آمار و انفورماتيك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9" customHeight="1" thickBot="1">
      <c r="B1" s="33" t="s">
        <v>91</v>
      </c>
      <c r="C1" s="34"/>
      <c r="D1" s="34" t="s">
        <v>35</v>
      </c>
      <c r="E1" s="35"/>
    </row>
    <row r="2" spans="2:5" ht="30" customHeight="1" thickTop="1">
      <c r="B2" s="5" t="s">
        <v>33</v>
      </c>
      <c r="C2" s="6" t="s">
        <v>22</v>
      </c>
      <c r="D2" s="6" t="s">
        <v>34</v>
      </c>
      <c r="E2" s="7" t="s">
        <v>9</v>
      </c>
    </row>
    <row r="3" spans="2:5" ht="24.75" customHeight="1">
      <c r="B3" s="8" t="s">
        <v>36</v>
      </c>
      <c r="C3" s="9" t="s">
        <v>23</v>
      </c>
      <c r="D3" s="28">
        <v>2702</v>
      </c>
      <c r="E3" s="10" t="s">
        <v>10</v>
      </c>
    </row>
    <row r="4" spans="2:5" ht="24.75" customHeight="1">
      <c r="B4" s="11"/>
      <c r="C4" s="9" t="s">
        <v>24</v>
      </c>
      <c r="D4" s="57">
        <v>20</v>
      </c>
      <c r="E4" s="10" t="s">
        <v>11</v>
      </c>
    </row>
    <row r="5" spans="2:5" ht="24.75" customHeight="1">
      <c r="B5" s="16"/>
      <c r="C5" s="17" t="s">
        <v>25</v>
      </c>
      <c r="D5" s="29">
        <v>20405</v>
      </c>
      <c r="E5" s="18" t="s">
        <v>49</v>
      </c>
    </row>
    <row r="6" spans="2:5" ht="24.75" customHeight="1">
      <c r="B6" s="67" t="s">
        <v>92</v>
      </c>
      <c r="C6" s="68"/>
      <c r="D6" s="68"/>
      <c r="E6" s="69"/>
    </row>
    <row r="7" spans="2:5" ht="22.5" customHeight="1">
      <c r="B7" s="11"/>
      <c r="C7" s="9" t="s">
        <v>26</v>
      </c>
      <c r="D7" s="57">
        <v>633.9549999999997</v>
      </c>
      <c r="E7" s="10" t="s">
        <v>12</v>
      </c>
    </row>
    <row r="8" spans="2:5" ht="22.5" customHeight="1">
      <c r="B8" s="11"/>
      <c r="C8" s="9" t="s">
        <v>26</v>
      </c>
      <c r="D8" s="57">
        <v>362.039</v>
      </c>
      <c r="E8" s="10" t="s">
        <v>13</v>
      </c>
    </row>
    <row r="9" spans="2:5" ht="22.5" customHeight="1">
      <c r="B9" s="8" t="s">
        <v>93</v>
      </c>
      <c r="C9" s="9" t="s">
        <v>27</v>
      </c>
      <c r="D9" s="28">
        <v>867</v>
      </c>
      <c r="E9" s="10" t="s">
        <v>14</v>
      </c>
    </row>
    <row r="10" spans="2:5" ht="22.5" customHeight="1">
      <c r="B10" s="23"/>
      <c r="C10" s="9" t="s">
        <v>27</v>
      </c>
      <c r="D10" s="28">
        <v>2558</v>
      </c>
      <c r="E10" s="10" t="s">
        <v>58</v>
      </c>
    </row>
    <row r="11" spans="2:5" ht="22.5" customHeight="1">
      <c r="B11" s="11"/>
      <c r="C11" s="9" t="s">
        <v>28</v>
      </c>
      <c r="D11" s="28">
        <v>9143</v>
      </c>
      <c r="E11" s="56" t="s">
        <v>59</v>
      </c>
    </row>
    <row r="12" spans="2:5" ht="22.5" customHeight="1">
      <c r="B12" s="11"/>
      <c r="C12" s="9" t="s">
        <v>47</v>
      </c>
      <c r="D12" s="30">
        <v>38</v>
      </c>
      <c r="E12" s="10" t="s">
        <v>51</v>
      </c>
    </row>
    <row r="13" spans="2:5" ht="22.5" customHeight="1">
      <c r="B13" s="11"/>
      <c r="C13" s="9" t="s">
        <v>47</v>
      </c>
      <c r="D13" s="30">
        <v>28</v>
      </c>
      <c r="E13" s="10" t="s">
        <v>50</v>
      </c>
    </row>
    <row r="14" spans="2:5" ht="22.5" customHeight="1">
      <c r="B14" s="11"/>
      <c r="C14" s="9" t="s">
        <v>29</v>
      </c>
      <c r="D14" s="30">
        <v>39</v>
      </c>
      <c r="E14" s="10" t="s">
        <v>16</v>
      </c>
    </row>
    <row r="15" spans="2:5" ht="22.5" customHeight="1">
      <c r="B15" s="11"/>
      <c r="C15" s="9" t="s">
        <v>25</v>
      </c>
      <c r="D15" s="28">
        <v>356</v>
      </c>
      <c r="E15" s="10" t="s">
        <v>56</v>
      </c>
    </row>
    <row r="16" spans="2:5" ht="22.5" customHeight="1">
      <c r="B16" s="11"/>
      <c r="C16" s="9" t="s">
        <v>30</v>
      </c>
      <c r="D16" s="28">
        <v>172674514</v>
      </c>
      <c r="E16" s="12" t="s">
        <v>17</v>
      </c>
    </row>
    <row r="17" spans="2:5" ht="22.5" customHeight="1">
      <c r="B17" s="11"/>
      <c r="C17" s="9" t="s">
        <v>31</v>
      </c>
      <c r="D17" s="28">
        <v>103445309193</v>
      </c>
      <c r="E17" s="12" t="s">
        <v>17</v>
      </c>
    </row>
    <row r="18" spans="2:5" ht="22.5" customHeight="1">
      <c r="B18" s="11"/>
      <c r="C18" s="9" t="s">
        <v>31</v>
      </c>
      <c r="D18" s="28">
        <v>108942393556</v>
      </c>
      <c r="E18" s="10" t="s">
        <v>18</v>
      </c>
    </row>
    <row r="19" spans="2:5" ht="22.5" customHeight="1">
      <c r="B19" s="11"/>
      <c r="C19" s="9" t="s">
        <v>48</v>
      </c>
      <c r="D19" s="31">
        <v>1.0531400061141871</v>
      </c>
      <c r="E19" s="10" t="s">
        <v>19</v>
      </c>
    </row>
    <row r="20" spans="2:5" ht="22.5" customHeight="1">
      <c r="B20" s="11"/>
      <c r="C20" s="9" t="s">
        <v>31</v>
      </c>
      <c r="D20" s="28">
        <v>17887693522</v>
      </c>
      <c r="E20" s="10" t="s">
        <v>20</v>
      </c>
    </row>
    <row r="21" spans="2:5" ht="22.5" customHeight="1" thickBot="1">
      <c r="B21" s="65" t="s">
        <v>94</v>
      </c>
      <c r="C21" s="14" t="s">
        <v>32</v>
      </c>
      <c r="D21" s="32">
        <v>8</v>
      </c>
      <c r="E21" s="15" t="s">
        <v>21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&amp;A&amp;C&amp;"DecoType Thuluth,Bold"&amp;11معاونت برنامه ريزي و مهندسي ـ واحد آمار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2.421875" style="0" customWidth="1"/>
    <col min="2" max="2" width="15.28125" style="0" customWidth="1"/>
    <col min="3" max="3" width="21.00390625" style="0" customWidth="1"/>
    <col min="4" max="4" width="20.57421875" style="0" customWidth="1"/>
    <col min="5" max="5" width="20.421875" style="0" customWidth="1"/>
    <col min="6" max="6" width="18.421875" style="0" customWidth="1"/>
    <col min="7" max="7" width="20.140625" style="0" customWidth="1"/>
    <col min="10" max="10" width="10.00390625" style="0" bestFit="1" customWidth="1"/>
  </cols>
  <sheetData>
    <row r="1" spans="2:7" ht="23.25">
      <c r="B1" s="71" t="s">
        <v>43</v>
      </c>
      <c r="C1" s="71"/>
      <c r="D1" s="71"/>
      <c r="E1" s="71"/>
      <c r="F1" s="71"/>
      <c r="G1" s="71"/>
    </row>
    <row r="2" spans="2:7" ht="15.75" thickBot="1">
      <c r="B2" s="70" t="s">
        <v>91</v>
      </c>
      <c r="C2" s="70"/>
      <c r="D2" s="70"/>
      <c r="E2" s="70"/>
      <c r="F2" s="70"/>
      <c r="G2" s="70"/>
    </row>
    <row r="3" spans="2:7" ht="23.25" thickTop="1">
      <c r="B3" s="19" t="s">
        <v>1</v>
      </c>
      <c r="C3" s="20" t="s">
        <v>2</v>
      </c>
      <c r="D3" s="20" t="s">
        <v>3</v>
      </c>
      <c r="E3" s="20" t="s">
        <v>3</v>
      </c>
      <c r="F3" s="20" t="s">
        <v>4</v>
      </c>
      <c r="G3" s="78" t="s">
        <v>5</v>
      </c>
    </row>
    <row r="4" spans="2:7" ht="22.5">
      <c r="B4" s="21" t="s">
        <v>6</v>
      </c>
      <c r="C4" s="22" t="s">
        <v>7</v>
      </c>
      <c r="D4" s="22" t="s">
        <v>7</v>
      </c>
      <c r="E4" s="22" t="s">
        <v>0</v>
      </c>
      <c r="F4" s="22" t="s">
        <v>8</v>
      </c>
      <c r="G4" s="79"/>
    </row>
    <row r="5" spans="2:7" ht="36" customHeight="1">
      <c r="B5" s="63">
        <v>0.9626064781105835</v>
      </c>
      <c r="C5" s="37">
        <v>16271509416</v>
      </c>
      <c r="D5" s="37">
        <v>16903594341</v>
      </c>
      <c r="E5" s="37">
        <v>25238763</v>
      </c>
      <c r="F5" s="37">
        <v>6991</v>
      </c>
      <c r="G5" s="38" t="s">
        <v>44</v>
      </c>
    </row>
    <row r="6" spans="2:7" ht="36" customHeight="1">
      <c r="B6" s="63">
        <v>1.0708232936969397</v>
      </c>
      <c r="C6" s="37">
        <v>92670884140</v>
      </c>
      <c r="D6" s="37">
        <v>86541714852</v>
      </c>
      <c r="E6" s="37">
        <v>147435751</v>
      </c>
      <c r="F6" s="37">
        <v>13414</v>
      </c>
      <c r="G6" s="38" t="s">
        <v>45</v>
      </c>
    </row>
    <row r="7" spans="2:7" ht="36" customHeight="1" thickBot="1">
      <c r="B7" s="64">
        <v>1.0531400061141871</v>
      </c>
      <c r="C7" s="40">
        <v>108942393556</v>
      </c>
      <c r="D7" s="40">
        <v>103445309193</v>
      </c>
      <c r="E7" s="40">
        <v>172674514</v>
      </c>
      <c r="F7" s="40">
        <v>20405</v>
      </c>
      <c r="G7" s="41" t="s">
        <v>46</v>
      </c>
    </row>
    <row r="8" spans="2:7" ht="32.25" thickTop="1">
      <c r="B8" s="42"/>
      <c r="C8" s="43"/>
      <c r="D8" s="43"/>
      <c r="E8" s="43"/>
      <c r="F8" s="44"/>
      <c r="G8" s="45"/>
    </row>
    <row r="9" spans="2:7" ht="19.5">
      <c r="B9" s="46"/>
      <c r="C9" s="46"/>
      <c r="D9" s="46"/>
      <c r="E9" s="46"/>
      <c r="F9" s="46"/>
      <c r="G9" s="46"/>
    </row>
    <row r="10" spans="2:7" ht="36.75" thickBot="1">
      <c r="B10" s="82" t="s">
        <v>37</v>
      </c>
      <c r="C10" s="82"/>
      <c r="D10" s="82"/>
      <c r="E10" s="82"/>
      <c r="F10" s="82"/>
      <c r="G10" s="82"/>
    </row>
    <row r="11" spans="1:7" ht="24.75" customHeight="1" thickTop="1">
      <c r="A11" s="76" t="s">
        <v>90</v>
      </c>
      <c r="B11" s="83" t="s">
        <v>38</v>
      </c>
      <c r="C11" s="74" t="s">
        <v>39</v>
      </c>
      <c r="D11" s="72" t="s">
        <v>40</v>
      </c>
      <c r="E11" s="72" t="s">
        <v>41</v>
      </c>
      <c r="F11" s="72" t="s">
        <v>42</v>
      </c>
      <c r="G11" s="80" t="s">
        <v>5</v>
      </c>
    </row>
    <row r="12" spans="1:7" ht="12.75" customHeight="1">
      <c r="A12" s="77"/>
      <c r="B12" s="84"/>
      <c r="C12" s="75"/>
      <c r="D12" s="73"/>
      <c r="E12" s="73"/>
      <c r="F12" s="73"/>
      <c r="G12" s="81"/>
    </row>
    <row r="13" spans="1:7" ht="36" customHeight="1">
      <c r="A13" s="47">
        <v>46</v>
      </c>
      <c r="B13" s="48">
        <v>804</v>
      </c>
      <c r="C13" s="49">
        <v>35</v>
      </c>
      <c r="D13" s="49">
        <v>139</v>
      </c>
      <c r="E13" s="49">
        <v>173</v>
      </c>
      <c r="F13" s="49">
        <v>5794</v>
      </c>
      <c r="G13" s="50" t="s">
        <v>44</v>
      </c>
    </row>
    <row r="14" spans="1:7" ht="36" customHeight="1">
      <c r="A14" s="47">
        <v>128</v>
      </c>
      <c r="B14" s="48">
        <v>1454</v>
      </c>
      <c r="C14" s="49">
        <v>245</v>
      </c>
      <c r="D14" s="49">
        <v>341</v>
      </c>
      <c r="E14" s="49">
        <v>298</v>
      </c>
      <c r="F14" s="49">
        <v>10948</v>
      </c>
      <c r="G14" s="50" t="s">
        <v>45</v>
      </c>
    </row>
    <row r="15" spans="1:7" ht="36" customHeight="1" thickBot="1">
      <c r="A15" s="51">
        <v>174</v>
      </c>
      <c r="B15" s="52">
        <v>2258</v>
      </c>
      <c r="C15" s="52">
        <v>280</v>
      </c>
      <c r="D15" s="53">
        <v>480</v>
      </c>
      <c r="E15" s="53">
        <v>471</v>
      </c>
      <c r="F15" s="53">
        <v>16742</v>
      </c>
      <c r="G15" s="54" t="s">
        <v>46</v>
      </c>
    </row>
    <row r="16" spans="2:7" ht="31.5" customHeight="1" thickTop="1">
      <c r="B16" s="1"/>
      <c r="C16" s="2"/>
      <c r="D16" s="2"/>
      <c r="E16" s="2"/>
      <c r="F16" s="3"/>
      <c r="G16" s="4"/>
    </row>
    <row r="18" ht="13.5" thickBot="1"/>
    <row r="19" spans="3:6" ht="24" thickBot="1">
      <c r="C19" s="24">
        <v>1</v>
      </c>
      <c r="D19" s="24">
        <v>1</v>
      </c>
      <c r="E19" s="24">
        <v>1</v>
      </c>
      <c r="F19" s="24">
        <v>1</v>
      </c>
    </row>
    <row r="20" ht="24" thickBot="1">
      <c r="F20" s="24">
        <v>1</v>
      </c>
    </row>
  </sheetData>
  <sheetProtection/>
  <mergeCells count="11">
    <mergeCell ref="B1:G1"/>
    <mergeCell ref="B2:G2"/>
    <mergeCell ref="G3:G4"/>
    <mergeCell ref="B10:G10"/>
    <mergeCell ref="B11:B12"/>
    <mergeCell ref="C11:C12"/>
    <mergeCell ref="D11:D12"/>
    <mergeCell ref="E11:E12"/>
    <mergeCell ref="F11:F12"/>
    <mergeCell ref="G11:G12"/>
    <mergeCell ref="A11:A12"/>
  </mergeCells>
  <printOptions/>
  <pageMargins left="1.141732283464567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&amp;L&amp;F-&amp;A&amp;Cمعاونت برنامه ریزی و مهندسی -واحد آمار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E1" sqref="B1:E2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9" customHeight="1" thickBot="1">
      <c r="B1" s="33" t="s">
        <v>95</v>
      </c>
      <c r="C1" s="34"/>
      <c r="D1" s="34" t="s">
        <v>35</v>
      </c>
      <c r="E1" s="35"/>
    </row>
    <row r="2" spans="2:5" ht="30" customHeight="1" thickTop="1">
      <c r="B2" s="5" t="s">
        <v>33</v>
      </c>
      <c r="C2" s="6" t="s">
        <v>22</v>
      </c>
      <c r="D2" s="6" t="s">
        <v>34</v>
      </c>
      <c r="E2" s="7" t="s">
        <v>9</v>
      </c>
    </row>
    <row r="3" spans="2:5" ht="24.75" customHeight="1">
      <c r="B3" s="8" t="s">
        <v>36</v>
      </c>
      <c r="C3" s="9" t="s">
        <v>23</v>
      </c>
      <c r="D3" s="28">
        <v>2702</v>
      </c>
      <c r="E3" s="10" t="s">
        <v>10</v>
      </c>
    </row>
    <row r="4" spans="2:5" ht="24.75" customHeight="1">
      <c r="B4" s="11"/>
      <c r="C4" s="9" t="s">
        <v>24</v>
      </c>
      <c r="D4" s="57">
        <v>21</v>
      </c>
      <c r="E4" s="10" t="s">
        <v>11</v>
      </c>
    </row>
    <row r="5" spans="2:5" ht="24.75" customHeight="1">
      <c r="B5" s="16"/>
      <c r="C5" s="17" t="s">
        <v>25</v>
      </c>
      <c r="D5" s="29">
        <v>20889</v>
      </c>
      <c r="E5" s="18" t="s">
        <v>49</v>
      </c>
    </row>
    <row r="6" spans="2:5" ht="24.75" customHeight="1">
      <c r="B6" s="67" t="s">
        <v>96</v>
      </c>
      <c r="C6" s="68"/>
      <c r="D6" s="68"/>
      <c r="E6" s="69"/>
    </row>
    <row r="7" spans="2:5" ht="22.5" customHeight="1">
      <c r="B7" s="11"/>
      <c r="C7" s="9" t="s">
        <v>26</v>
      </c>
      <c r="D7" s="57">
        <v>565.5554599999999</v>
      </c>
      <c r="E7" s="10" t="s">
        <v>12</v>
      </c>
    </row>
    <row r="8" spans="2:5" ht="22.5" customHeight="1">
      <c r="B8" s="11"/>
      <c r="C8" s="9" t="s">
        <v>26</v>
      </c>
      <c r="D8" s="57">
        <v>364.645</v>
      </c>
      <c r="E8" s="10" t="s">
        <v>13</v>
      </c>
    </row>
    <row r="9" spans="2:5" ht="22.5" customHeight="1">
      <c r="B9" s="8" t="s">
        <v>97</v>
      </c>
      <c r="C9" s="9" t="s">
        <v>27</v>
      </c>
      <c r="D9" s="28">
        <v>927</v>
      </c>
      <c r="E9" s="10" t="s">
        <v>14</v>
      </c>
    </row>
    <row r="10" spans="2:5" ht="22.5" customHeight="1">
      <c r="B10" s="23"/>
      <c r="C10" s="9" t="s">
        <v>27</v>
      </c>
      <c r="D10" s="28">
        <v>2558</v>
      </c>
      <c r="E10" s="10" t="s">
        <v>58</v>
      </c>
    </row>
    <row r="11" spans="2:5" ht="22.5" customHeight="1">
      <c r="B11" s="11"/>
      <c r="C11" s="9" t="s">
        <v>28</v>
      </c>
      <c r="D11" s="28">
        <v>9302</v>
      </c>
      <c r="E11" s="56" t="s">
        <v>59</v>
      </c>
    </row>
    <row r="12" spans="2:5" ht="22.5" customHeight="1">
      <c r="B12" s="11"/>
      <c r="C12" s="9" t="s">
        <v>47</v>
      </c>
      <c r="D12" s="30">
        <v>37</v>
      </c>
      <c r="E12" s="10" t="s">
        <v>51</v>
      </c>
    </row>
    <row r="13" spans="2:5" ht="22.5" customHeight="1">
      <c r="B13" s="11"/>
      <c r="C13" s="9" t="s">
        <v>47</v>
      </c>
      <c r="D13" s="30">
        <v>26</v>
      </c>
      <c r="E13" s="10" t="s">
        <v>50</v>
      </c>
    </row>
    <row r="14" spans="2:5" ht="22.5" customHeight="1">
      <c r="B14" s="11"/>
      <c r="C14" s="9" t="s">
        <v>29</v>
      </c>
      <c r="D14" s="30">
        <v>39</v>
      </c>
      <c r="E14" s="10" t="s">
        <v>16</v>
      </c>
    </row>
    <row r="15" spans="2:5" ht="22.5" customHeight="1">
      <c r="B15" s="11"/>
      <c r="C15" s="9" t="s">
        <v>25</v>
      </c>
      <c r="D15" s="28">
        <v>569</v>
      </c>
      <c r="E15" s="10" t="s">
        <v>56</v>
      </c>
    </row>
    <row r="16" spans="2:5" ht="22.5" customHeight="1">
      <c r="B16" s="11"/>
      <c r="C16" s="9" t="s">
        <v>30</v>
      </c>
      <c r="D16" s="28">
        <v>173568006</v>
      </c>
      <c r="E16" s="12" t="s">
        <v>17</v>
      </c>
    </row>
    <row r="17" spans="2:5" ht="22.5" customHeight="1">
      <c r="B17" s="11"/>
      <c r="C17" s="9" t="s">
        <v>31</v>
      </c>
      <c r="D17" s="28">
        <v>140291459907</v>
      </c>
      <c r="E17" s="12" t="s">
        <v>17</v>
      </c>
    </row>
    <row r="18" spans="2:5" ht="22.5" customHeight="1">
      <c r="B18" s="11"/>
      <c r="C18" s="9" t="s">
        <v>31</v>
      </c>
      <c r="D18" s="28">
        <v>142888835307</v>
      </c>
      <c r="E18" s="10" t="s">
        <v>18</v>
      </c>
    </row>
    <row r="19" spans="2:5" ht="22.5" customHeight="1">
      <c r="B19" s="11"/>
      <c r="C19" s="9" t="s">
        <v>48</v>
      </c>
      <c r="D19" s="31">
        <v>1.0185141376511573</v>
      </c>
      <c r="E19" s="10" t="s">
        <v>19</v>
      </c>
    </row>
    <row r="20" spans="2:5" ht="22.5" customHeight="1">
      <c r="B20" s="11"/>
      <c r="C20" s="9" t="s">
        <v>31</v>
      </c>
      <c r="D20" s="28">
        <v>15290318122</v>
      </c>
      <c r="E20" s="10" t="s">
        <v>20</v>
      </c>
    </row>
    <row r="21" spans="2:5" ht="22.5" customHeight="1" thickBot="1">
      <c r="B21" s="65" t="s">
        <v>98</v>
      </c>
      <c r="C21" s="14" t="s">
        <v>32</v>
      </c>
      <c r="D21" s="32">
        <v>6</v>
      </c>
      <c r="E21" s="15" t="s">
        <v>21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&amp;A&amp;C&amp;"DecoType Thuluth,Bold"&amp;11معاونت برنامه ريزي و مهندسي ـ واحد آمار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1" sqref="A1:G15"/>
    </sheetView>
  </sheetViews>
  <sheetFormatPr defaultColWidth="9.140625" defaultRowHeight="12.75"/>
  <cols>
    <col min="1" max="1" width="12.421875" style="0" customWidth="1"/>
    <col min="2" max="2" width="15.28125" style="0" customWidth="1"/>
    <col min="3" max="3" width="21.00390625" style="0" customWidth="1"/>
    <col min="4" max="4" width="20.57421875" style="0" customWidth="1"/>
    <col min="5" max="5" width="20.421875" style="0" customWidth="1"/>
    <col min="6" max="6" width="18.421875" style="0" customWidth="1"/>
    <col min="7" max="7" width="20.140625" style="0" customWidth="1"/>
    <col min="10" max="10" width="10.00390625" style="0" bestFit="1" customWidth="1"/>
  </cols>
  <sheetData>
    <row r="1" spans="2:7" ht="23.25">
      <c r="B1" s="71" t="s">
        <v>43</v>
      </c>
      <c r="C1" s="71"/>
      <c r="D1" s="71"/>
      <c r="E1" s="71"/>
      <c r="F1" s="71"/>
      <c r="G1" s="71"/>
    </row>
    <row r="2" spans="2:7" ht="15.75" thickBot="1">
      <c r="B2" s="70" t="s">
        <v>95</v>
      </c>
      <c r="C2" s="70"/>
      <c r="D2" s="70"/>
      <c r="E2" s="70"/>
      <c r="F2" s="70"/>
      <c r="G2" s="70"/>
    </row>
    <row r="3" spans="2:7" ht="23.25" thickTop="1">
      <c r="B3" s="19" t="s">
        <v>1</v>
      </c>
      <c r="C3" s="20" t="s">
        <v>2</v>
      </c>
      <c r="D3" s="20" t="s">
        <v>3</v>
      </c>
      <c r="E3" s="20" t="s">
        <v>3</v>
      </c>
      <c r="F3" s="20" t="s">
        <v>4</v>
      </c>
      <c r="G3" s="78" t="s">
        <v>5</v>
      </c>
    </row>
    <row r="4" spans="2:7" ht="22.5">
      <c r="B4" s="21" t="s">
        <v>6</v>
      </c>
      <c r="C4" s="22" t="s">
        <v>7</v>
      </c>
      <c r="D4" s="22" t="s">
        <v>7</v>
      </c>
      <c r="E4" s="22" t="s">
        <v>0</v>
      </c>
      <c r="F4" s="22" t="s">
        <v>8</v>
      </c>
      <c r="G4" s="79"/>
    </row>
    <row r="5" spans="2:7" ht="36" customHeight="1">
      <c r="B5" s="63">
        <v>0.9898875804724384</v>
      </c>
      <c r="C5" s="37">
        <v>18450439378</v>
      </c>
      <c r="D5" s="37">
        <v>18638923997</v>
      </c>
      <c r="E5" s="37">
        <v>26869946</v>
      </c>
      <c r="F5" s="37">
        <v>7129</v>
      </c>
      <c r="G5" s="38" t="s">
        <v>44</v>
      </c>
    </row>
    <row r="6" spans="2:7" ht="36" customHeight="1">
      <c r="B6" s="63">
        <v>1.0229001393038037</v>
      </c>
      <c r="C6" s="37">
        <v>124438395929</v>
      </c>
      <c r="D6" s="37">
        <v>121652535910</v>
      </c>
      <c r="E6" s="37">
        <v>146698060</v>
      </c>
      <c r="F6" s="37">
        <v>13760</v>
      </c>
      <c r="G6" s="38" t="s">
        <v>45</v>
      </c>
    </row>
    <row r="7" spans="2:7" ht="36" customHeight="1" thickBot="1">
      <c r="B7" s="64">
        <v>1.0185141376511573</v>
      </c>
      <c r="C7" s="40">
        <v>142888835307</v>
      </c>
      <c r="D7" s="40">
        <v>140291459907</v>
      </c>
      <c r="E7" s="40">
        <v>173568006</v>
      </c>
      <c r="F7" s="40">
        <v>20889</v>
      </c>
      <c r="G7" s="41" t="s">
        <v>46</v>
      </c>
    </row>
    <row r="8" spans="2:7" ht="32.25" thickTop="1">
      <c r="B8" s="42"/>
      <c r="C8" s="43"/>
      <c r="D8" s="43"/>
      <c r="E8" s="43"/>
      <c r="F8" s="44"/>
      <c r="G8" s="45"/>
    </row>
    <row r="9" spans="2:7" ht="19.5">
      <c r="B9" s="46"/>
      <c r="C9" s="46"/>
      <c r="D9" s="46"/>
      <c r="E9" s="46"/>
      <c r="F9" s="46"/>
      <c r="G9" s="46"/>
    </row>
    <row r="10" spans="2:7" ht="36.75" thickBot="1">
      <c r="B10" s="82" t="s">
        <v>37</v>
      </c>
      <c r="C10" s="82"/>
      <c r="D10" s="82"/>
      <c r="E10" s="82"/>
      <c r="F10" s="82"/>
      <c r="G10" s="82"/>
    </row>
    <row r="11" spans="1:7" ht="24.75" customHeight="1" thickTop="1">
      <c r="A11" s="76" t="s">
        <v>90</v>
      </c>
      <c r="B11" s="83" t="s">
        <v>38</v>
      </c>
      <c r="C11" s="74" t="s">
        <v>39</v>
      </c>
      <c r="D11" s="72" t="s">
        <v>40</v>
      </c>
      <c r="E11" s="72" t="s">
        <v>41</v>
      </c>
      <c r="F11" s="72" t="s">
        <v>42</v>
      </c>
      <c r="G11" s="80" t="s">
        <v>5</v>
      </c>
    </row>
    <row r="12" spans="1:7" ht="12.75" customHeight="1">
      <c r="A12" s="77"/>
      <c r="B12" s="84"/>
      <c r="C12" s="75"/>
      <c r="D12" s="73"/>
      <c r="E12" s="73"/>
      <c r="F12" s="73"/>
      <c r="G12" s="81"/>
    </row>
    <row r="13" spans="1:7" ht="36" customHeight="1">
      <c r="A13" s="47">
        <v>71</v>
      </c>
      <c r="B13" s="48">
        <v>809</v>
      </c>
      <c r="C13" s="49">
        <v>39</v>
      </c>
      <c r="D13" s="49">
        <v>149</v>
      </c>
      <c r="E13" s="49">
        <v>177</v>
      </c>
      <c r="F13" s="49">
        <v>5884</v>
      </c>
      <c r="G13" s="50" t="s">
        <v>44</v>
      </c>
    </row>
    <row r="14" spans="1:7" ht="36" customHeight="1">
      <c r="A14" s="47">
        <v>129</v>
      </c>
      <c r="B14" s="48">
        <v>1514</v>
      </c>
      <c r="C14" s="49">
        <v>258</v>
      </c>
      <c r="D14" s="49">
        <v>348</v>
      </c>
      <c r="E14" s="49">
        <v>306</v>
      </c>
      <c r="F14" s="49">
        <v>11205</v>
      </c>
      <c r="G14" s="50" t="s">
        <v>45</v>
      </c>
    </row>
    <row r="15" spans="1:7" ht="36" customHeight="1" thickBot="1">
      <c r="A15" s="51">
        <v>200</v>
      </c>
      <c r="B15" s="52">
        <v>2323</v>
      </c>
      <c r="C15" s="52">
        <v>297</v>
      </c>
      <c r="D15" s="53">
        <v>497</v>
      </c>
      <c r="E15" s="53">
        <v>483</v>
      </c>
      <c r="F15" s="53">
        <v>17089</v>
      </c>
      <c r="G15" s="54" t="s">
        <v>46</v>
      </c>
    </row>
    <row r="16" spans="2:7" ht="31.5" customHeight="1" thickTop="1">
      <c r="B16" s="1"/>
      <c r="C16" s="2"/>
      <c r="D16" s="2"/>
      <c r="E16" s="2"/>
      <c r="F16" s="3"/>
      <c r="G16" s="4"/>
    </row>
    <row r="18" ht="13.5" thickBot="1"/>
    <row r="19" spans="3:6" ht="24" thickBot="1">
      <c r="C19" s="24">
        <f>IF(C7='p197'!D18,1," ")</f>
        <v>1</v>
      </c>
      <c r="D19" s="24">
        <f>IF(D7='p197'!D17,1," ")</f>
        <v>1</v>
      </c>
      <c r="E19" s="24">
        <f>IF(E7='p197'!D16,1," ")</f>
        <v>1</v>
      </c>
      <c r="F19" s="24">
        <f>IF(F7='p197'!D5,1," ")</f>
        <v>1</v>
      </c>
    </row>
    <row r="20" ht="24" thickBot="1">
      <c r="F20" s="24">
        <f>IF(SUM(A15:F15)=F7,1," ")</f>
        <v>1</v>
      </c>
    </row>
  </sheetData>
  <sheetProtection/>
  <mergeCells count="11">
    <mergeCell ref="A11:A12"/>
    <mergeCell ref="B11:B12"/>
    <mergeCell ref="C11:C12"/>
    <mergeCell ref="D11:D12"/>
    <mergeCell ref="E11:E12"/>
    <mergeCell ref="F11:F12"/>
    <mergeCell ref="G11:G12"/>
    <mergeCell ref="B1:G1"/>
    <mergeCell ref="B2:G2"/>
    <mergeCell ref="G3:G4"/>
    <mergeCell ref="B10:G10"/>
  </mergeCells>
  <printOptions/>
  <pageMargins left="1.141732283464567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&amp;L&amp;F-&amp;A&amp;Cمعاونت برنامه ریزی و مهندسی -واحد آمار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9" customHeight="1" thickBot="1">
      <c r="B1" s="33" t="s">
        <v>102</v>
      </c>
      <c r="C1" s="34"/>
      <c r="D1" s="34" t="s">
        <v>35</v>
      </c>
      <c r="E1" s="35"/>
    </row>
    <row r="2" spans="2:5" ht="30" customHeight="1" thickTop="1">
      <c r="B2" s="5" t="s">
        <v>33</v>
      </c>
      <c r="C2" s="6" t="s">
        <v>22</v>
      </c>
      <c r="D2" s="6" t="s">
        <v>34</v>
      </c>
      <c r="E2" s="7" t="s">
        <v>9</v>
      </c>
    </row>
    <row r="3" spans="2:5" ht="24.75" customHeight="1">
      <c r="B3" s="8" t="s">
        <v>36</v>
      </c>
      <c r="C3" s="9" t="s">
        <v>23</v>
      </c>
      <c r="D3" s="28">
        <v>2702</v>
      </c>
      <c r="E3" s="10" t="s">
        <v>10</v>
      </c>
    </row>
    <row r="4" spans="2:5" ht="24.75" customHeight="1">
      <c r="B4" s="11"/>
      <c r="C4" s="9" t="s">
        <v>24</v>
      </c>
      <c r="D4" s="57">
        <v>21</v>
      </c>
      <c r="E4" s="10" t="s">
        <v>11</v>
      </c>
    </row>
    <row r="5" spans="2:5" ht="24.75" customHeight="1">
      <c r="B5" s="16"/>
      <c r="C5" s="17" t="s">
        <v>25</v>
      </c>
      <c r="D5" s="29">
        <v>21296</v>
      </c>
      <c r="E5" s="18" t="s">
        <v>49</v>
      </c>
    </row>
    <row r="6" spans="2:5" ht="24.75" customHeight="1">
      <c r="B6" s="67" t="s">
        <v>99</v>
      </c>
      <c r="C6" s="68"/>
      <c r="D6" s="68"/>
      <c r="E6" s="69"/>
    </row>
    <row r="7" spans="2:5" ht="22.5" customHeight="1">
      <c r="B7" s="11"/>
      <c r="C7" s="9" t="s">
        <v>26</v>
      </c>
      <c r="D7" s="57">
        <v>567.59246</v>
      </c>
      <c r="E7" s="10" t="s">
        <v>12</v>
      </c>
    </row>
    <row r="8" spans="2:5" ht="22.5" customHeight="1">
      <c r="B8" s="11"/>
      <c r="C8" s="9" t="s">
        <v>26</v>
      </c>
      <c r="D8" s="57">
        <v>366.668</v>
      </c>
      <c r="E8" s="10" t="s">
        <v>13</v>
      </c>
    </row>
    <row r="9" spans="2:5" ht="22.5" customHeight="1">
      <c r="B9" s="8" t="s">
        <v>100</v>
      </c>
      <c r="C9" s="9" t="s">
        <v>27</v>
      </c>
      <c r="D9" s="28">
        <v>941</v>
      </c>
      <c r="E9" s="10" t="s">
        <v>14</v>
      </c>
    </row>
    <row r="10" spans="2:5" ht="22.5" customHeight="1">
      <c r="B10" s="23"/>
      <c r="C10" s="9" t="s">
        <v>27</v>
      </c>
      <c r="D10" s="28">
        <v>2558</v>
      </c>
      <c r="E10" s="10" t="s">
        <v>58</v>
      </c>
    </row>
    <row r="11" spans="2:5" ht="22.5" customHeight="1">
      <c r="B11" s="11"/>
      <c r="C11" s="9" t="s">
        <v>28</v>
      </c>
      <c r="D11" s="28">
        <v>9529</v>
      </c>
      <c r="E11" s="56" t="s">
        <v>59</v>
      </c>
    </row>
    <row r="12" spans="2:5" ht="22.5" customHeight="1">
      <c r="B12" s="11"/>
      <c r="C12" s="9" t="s">
        <v>47</v>
      </c>
      <c r="D12" s="30">
        <v>42</v>
      </c>
      <c r="E12" s="10" t="s">
        <v>51</v>
      </c>
    </row>
    <row r="13" spans="2:5" ht="22.5" customHeight="1">
      <c r="B13" s="11"/>
      <c r="C13" s="9" t="s">
        <v>47</v>
      </c>
      <c r="D13" s="30">
        <v>36</v>
      </c>
      <c r="E13" s="10" t="s">
        <v>50</v>
      </c>
    </row>
    <row r="14" spans="2:5" ht="22.5" customHeight="1">
      <c r="B14" s="11"/>
      <c r="C14" s="9" t="s">
        <v>29</v>
      </c>
      <c r="D14" s="30">
        <v>40</v>
      </c>
      <c r="E14" s="10" t="s">
        <v>16</v>
      </c>
    </row>
    <row r="15" spans="2:5" ht="22.5" customHeight="1">
      <c r="B15" s="11"/>
      <c r="C15" s="9" t="s">
        <v>25</v>
      </c>
      <c r="D15" s="28">
        <v>460</v>
      </c>
      <c r="E15" s="10" t="s">
        <v>56</v>
      </c>
    </row>
    <row r="16" spans="2:5" ht="22.5" customHeight="1">
      <c r="B16" s="11"/>
      <c r="C16" s="9" t="s">
        <v>30</v>
      </c>
      <c r="D16" s="28">
        <v>184520817</v>
      </c>
      <c r="E16" s="12" t="s">
        <v>17</v>
      </c>
    </row>
    <row r="17" spans="2:5" ht="22.5" customHeight="1">
      <c r="B17" s="11"/>
      <c r="C17" s="9" t="s">
        <v>31</v>
      </c>
      <c r="D17" s="28">
        <v>150303204909</v>
      </c>
      <c r="E17" s="12" t="s">
        <v>17</v>
      </c>
    </row>
    <row r="18" spans="2:5" ht="22.5" customHeight="1">
      <c r="B18" s="11"/>
      <c r="C18" s="9" t="s">
        <v>31</v>
      </c>
      <c r="D18" s="28">
        <v>149505986663</v>
      </c>
      <c r="E18" s="10" t="s">
        <v>18</v>
      </c>
    </row>
    <row r="19" spans="2:5" ht="22.5" customHeight="1">
      <c r="B19" s="11"/>
      <c r="C19" s="9" t="s">
        <v>48</v>
      </c>
      <c r="D19" s="31">
        <v>0.9946959331540357</v>
      </c>
      <c r="E19" s="10" t="s">
        <v>19</v>
      </c>
    </row>
    <row r="20" spans="2:5" ht="22.5" customHeight="1">
      <c r="B20" s="11"/>
      <c r="C20" s="9" t="s">
        <v>31</v>
      </c>
      <c r="D20" s="28">
        <v>16087536368</v>
      </c>
      <c r="E20" s="10" t="s">
        <v>20</v>
      </c>
    </row>
    <row r="21" spans="2:5" ht="22.5" customHeight="1" thickBot="1">
      <c r="B21" s="65" t="s">
        <v>101</v>
      </c>
      <c r="C21" s="14" t="s">
        <v>32</v>
      </c>
      <c r="D21" s="32">
        <v>6</v>
      </c>
      <c r="E21" s="15" t="s">
        <v>21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&amp;A&amp;C&amp;"DecoType Thuluth,Bold"&amp;11معاونت برنامه ريزي  ـ واحد آمار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5" sqref="A5:G15"/>
    </sheetView>
  </sheetViews>
  <sheetFormatPr defaultColWidth="9.140625" defaultRowHeight="12.75"/>
  <cols>
    <col min="1" max="1" width="12.421875" style="0" customWidth="1"/>
    <col min="2" max="2" width="15.28125" style="0" customWidth="1"/>
    <col min="3" max="3" width="17.28125" style="0" bestFit="1" customWidth="1"/>
    <col min="4" max="4" width="20.57421875" style="0" customWidth="1"/>
    <col min="5" max="5" width="20.421875" style="0" customWidth="1"/>
    <col min="6" max="6" width="18.421875" style="0" customWidth="1"/>
    <col min="7" max="7" width="20.140625" style="0" customWidth="1"/>
    <col min="10" max="10" width="10.00390625" style="0" bestFit="1" customWidth="1"/>
  </cols>
  <sheetData>
    <row r="1" spans="2:7" ht="23.25">
      <c r="B1" s="71" t="s">
        <v>43</v>
      </c>
      <c r="C1" s="71"/>
      <c r="D1" s="71"/>
      <c r="E1" s="71"/>
      <c r="F1" s="71"/>
      <c r="G1" s="71"/>
    </row>
    <row r="2" spans="2:7" ht="15.75" thickBot="1">
      <c r="B2" s="70" t="str">
        <f>'p198'!B1</f>
        <v>تا پایان سال  1398</v>
      </c>
      <c r="C2" s="70"/>
      <c r="D2" s="70"/>
      <c r="E2" s="70"/>
      <c r="F2" s="70"/>
      <c r="G2" s="70"/>
    </row>
    <row r="3" spans="2:7" ht="23.25" thickTop="1">
      <c r="B3" s="19" t="s">
        <v>1</v>
      </c>
      <c r="C3" s="20" t="s">
        <v>2</v>
      </c>
      <c r="D3" s="20" t="s">
        <v>3</v>
      </c>
      <c r="E3" s="20" t="s">
        <v>3</v>
      </c>
      <c r="F3" s="20" t="s">
        <v>4</v>
      </c>
      <c r="G3" s="78" t="s">
        <v>5</v>
      </c>
    </row>
    <row r="4" spans="2:7" ht="22.5">
      <c r="B4" s="21" t="s">
        <v>6</v>
      </c>
      <c r="C4" s="22" t="s">
        <v>7</v>
      </c>
      <c r="D4" s="22" t="s">
        <v>7</v>
      </c>
      <c r="E4" s="22" t="s">
        <v>0</v>
      </c>
      <c r="F4" s="22" t="s">
        <v>8</v>
      </c>
      <c r="G4" s="79"/>
    </row>
    <row r="5" spans="2:7" ht="36" customHeight="1">
      <c r="B5" s="63">
        <v>1.0381853392957099</v>
      </c>
      <c r="C5" s="37">
        <v>22605043568</v>
      </c>
      <c r="D5" s="37">
        <v>21773610850</v>
      </c>
      <c r="E5" s="37">
        <v>27483398</v>
      </c>
      <c r="F5" s="37">
        <v>7231</v>
      </c>
      <c r="G5" s="38" t="s">
        <v>44</v>
      </c>
    </row>
    <row r="6" spans="2:7" ht="36" customHeight="1">
      <c r="B6" s="63">
        <v>0.9873285917074289</v>
      </c>
      <c r="C6" s="37">
        <v>126900943095</v>
      </c>
      <c r="D6" s="37">
        <v>128529594059</v>
      </c>
      <c r="E6" s="37">
        <v>157037419</v>
      </c>
      <c r="F6" s="37">
        <v>14065</v>
      </c>
      <c r="G6" s="38" t="s">
        <v>45</v>
      </c>
    </row>
    <row r="7" spans="2:7" ht="36" customHeight="1" thickBot="1">
      <c r="B7" s="64">
        <v>0.9946959331540357</v>
      </c>
      <c r="C7" s="40">
        <v>149505986663</v>
      </c>
      <c r="D7" s="40">
        <v>150303204909</v>
      </c>
      <c r="E7" s="40">
        <v>184520817</v>
      </c>
      <c r="F7" s="40">
        <v>21296</v>
      </c>
      <c r="G7" s="41" t="s">
        <v>46</v>
      </c>
    </row>
    <row r="8" spans="2:7" ht="32.25" thickTop="1">
      <c r="B8" s="42"/>
      <c r="C8" s="43"/>
      <c r="D8" s="43"/>
      <c r="E8" s="43"/>
      <c r="F8" s="44"/>
      <c r="G8" s="45"/>
    </row>
    <row r="9" spans="2:7" ht="19.5">
      <c r="B9" s="46"/>
      <c r="C9" s="46"/>
      <c r="D9" s="46"/>
      <c r="E9" s="46"/>
      <c r="F9" s="46"/>
      <c r="G9" s="46"/>
    </row>
    <row r="10" spans="2:7" ht="36.75" thickBot="1">
      <c r="B10" s="82" t="s">
        <v>37</v>
      </c>
      <c r="C10" s="82"/>
      <c r="D10" s="82"/>
      <c r="E10" s="82"/>
      <c r="F10" s="82"/>
      <c r="G10" s="82"/>
    </row>
    <row r="11" spans="1:7" ht="24.75" customHeight="1" thickTop="1">
      <c r="A11" s="76" t="s">
        <v>90</v>
      </c>
      <c r="B11" s="83" t="s">
        <v>38</v>
      </c>
      <c r="C11" s="74" t="s">
        <v>39</v>
      </c>
      <c r="D11" s="72" t="s">
        <v>40</v>
      </c>
      <c r="E11" s="72" t="s">
        <v>41</v>
      </c>
      <c r="F11" s="72" t="s">
        <v>42</v>
      </c>
      <c r="G11" s="80" t="s">
        <v>5</v>
      </c>
    </row>
    <row r="12" spans="1:7" ht="12.75" customHeight="1">
      <c r="A12" s="77"/>
      <c r="B12" s="84"/>
      <c r="C12" s="75"/>
      <c r="D12" s="73"/>
      <c r="E12" s="73"/>
      <c r="F12" s="73"/>
      <c r="G12" s="81"/>
    </row>
    <row r="13" spans="1:7" ht="36" customHeight="1">
      <c r="A13" s="47">
        <v>72</v>
      </c>
      <c r="B13" s="48">
        <v>819</v>
      </c>
      <c r="C13" s="49">
        <v>40</v>
      </c>
      <c r="D13" s="49">
        <v>158</v>
      </c>
      <c r="E13" s="49">
        <v>176</v>
      </c>
      <c r="F13" s="49">
        <v>5966</v>
      </c>
      <c r="G13" s="50" t="s">
        <v>44</v>
      </c>
    </row>
    <row r="14" spans="1:7" ht="36" customHeight="1">
      <c r="A14" s="47">
        <v>132</v>
      </c>
      <c r="B14" s="48">
        <v>1595</v>
      </c>
      <c r="C14" s="49">
        <v>275</v>
      </c>
      <c r="D14" s="49">
        <v>362</v>
      </c>
      <c r="E14" s="49">
        <v>313</v>
      </c>
      <c r="F14" s="49">
        <v>11388</v>
      </c>
      <c r="G14" s="50" t="s">
        <v>45</v>
      </c>
    </row>
    <row r="15" spans="1:7" ht="36" customHeight="1" thickBot="1">
      <c r="A15" s="51">
        <v>204</v>
      </c>
      <c r="B15" s="52">
        <v>2414</v>
      </c>
      <c r="C15" s="52">
        <v>315</v>
      </c>
      <c r="D15" s="53">
        <v>520</v>
      </c>
      <c r="E15" s="53">
        <v>489</v>
      </c>
      <c r="F15" s="53">
        <v>17354</v>
      </c>
      <c r="G15" s="54" t="s">
        <v>46</v>
      </c>
    </row>
    <row r="16" spans="2:7" ht="31.5" customHeight="1" thickTop="1">
      <c r="B16" s="1"/>
      <c r="C16" s="2"/>
      <c r="D16" s="2"/>
      <c r="E16" s="2"/>
      <c r="F16" s="3"/>
      <c r="G16" s="4"/>
    </row>
    <row r="18" ht="13.5" thickBot="1"/>
    <row r="19" spans="3:6" ht="24" thickBot="1">
      <c r="C19" s="24">
        <f>IF(C7='p198'!D18,1," ")</f>
        <v>1</v>
      </c>
      <c r="D19" s="24">
        <f>IF(D7='p198'!D17,1," ")</f>
        <v>1</v>
      </c>
      <c r="E19" s="24">
        <f>IF(E7='p198'!D16,1," ")</f>
        <v>1</v>
      </c>
      <c r="F19" s="24">
        <f>IF(F7='p198'!D5,1," ")</f>
        <v>1</v>
      </c>
    </row>
    <row r="20" ht="24" thickBot="1">
      <c r="F20" s="24">
        <f>IF(SUM(A15:F15)=F7,1," ")</f>
        <v>1</v>
      </c>
    </row>
  </sheetData>
  <sheetProtection/>
  <mergeCells count="11">
    <mergeCell ref="A11:A12"/>
    <mergeCell ref="B11:B12"/>
    <mergeCell ref="C11:C12"/>
    <mergeCell ref="D11:D12"/>
    <mergeCell ref="E11:E12"/>
    <mergeCell ref="F11:F12"/>
    <mergeCell ref="G11:G12"/>
    <mergeCell ref="B1:G1"/>
    <mergeCell ref="B2:G2"/>
    <mergeCell ref="G3:G4"/>
    <mergeCell ref="B10:G10"/>
  </mergeCells>
  <printOptions/>
  <pageMargins left="1.141732283464567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&amp;L&amp;F-&amp;A&amp;Cمعاونت برنامه ریزی  -واحد آمار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9" customHeight="1" thickBot="1">
      <c r="B1" s="33" t="s">
        <v>103</v>
      </c>
      <c r="C1" s="34"/>
      <c r="D1" s="34" t="s">
        <v>35</v>
      </c>
      <c r="E1" s="35"/>
    </row>
    <row r="2" spans="2:5" ht="30" customHeight="1" thickTop="1">
      <c r="B2" s="5" t="s">
        <v>33</v>
      </c>
      <c r="C2" s="6" t="s">
        <v>22</v>
      </c>
      <c r="D2" s="6" t="s">
        <v>34</v>
      </c>
      <c r="E2" s="7" t="s">
        <v>9</v>
      </c>
    </row>
    <row r="3" spans="2:5" ht="24.75" customHeight="1">
      <c r="B3" s="8" t="s">
        <v>36</v>
      </c>
      <c r="C3" s="9" t="s">
        <v>23</v>
      </c>
      <c r="D3" s="28">
        <v>2702</v>
      </c>
      <c r="E3" s="10" t="s">
        <v>10</v>
      </c>
    </row>
    <row r="4" spans="2:5" ht="24.75" customHeight="1">
      <c r="B4" s="11"/>
      <c r="C4" s="9" t="s">
        <v>24</v>
      </c>
      <c r="D4" s="57">
        <v>20</v>
      </c>
      <c r="E4" s="10" t="s">
        <v>11</v>
      </c>
    </row>
    <row r="5" spans="2:5" ht="24.75" customHeight="1">
      <c r="B5" s="66"/>
      <c r="C5" s="17" t="s">
        <v>25</v>
      </c>
      <c r="D5" s="29">
        <v>21790</v>
      </c>
      <c r="E5" s="18" t="s">
        <v>49</v>
      </c>
    </row>
    <row r="6" spans="2:5" ht="24.75" customHeight="1">
      <c r="B6" s="67" t="s">
        <v>104</v>
      </c>
      <c r="C6" s="68"/>
      <c r="D6" s="68"/>
      <c r="E6" s="69"/>
    </row>
    <row r="7" spans="2:5" ht="22.5" customHeight="1">
      <c r="B7" s="11"/>
      <c r="C7" s="9" t="s">
        <v>26</v>
      </c>
      <c r="D7" s="57">
        <v>699</v>
      </c>
      <c r="E7" s="10" t="s">
        <v>12</v>
      </c>
    </row>
    <row r="8" spans="2:5" ht="22.5" customHeight="1">
      <c r="B8" s="11"/>
      <c r="C8" s="9" t="s">
        <v>26</v>
      </c>
      <c r="D8" s="57">
        <v>371.28099999999995</v>
      </c>
      <c r="E8" s="10" t="s">
        <v>13</v>
      </c>
    </row>
    <row r="9" spans="2:5" ht="22.5" customHeight="1">
      <c r="B9" s="8" t="s">
        <v>105</v>
      </c>
      <c r="C9" s="9" t="s">
        <v>27</v>
      </c>
      <c r="D9" s="28">
        <v>988</v>
      </c>
      <c r="E9" s="10" t="s">
        <v>14</v>
      </c>
    </row>
    <row r="10" spans="2:5" ht="22.5" customHeight="1">
      <c r="B10" s="23"/>
      <c r="C10" s="9" t="s">
        <v>27</v>
      </c>
      <c r="D10" s="28">
        <v>2558</v>
      </c>
      <c r="E10" s="10" t="s">
        <v>58</v>
      </c>
    </row>
    <row r="11" spans="2:5" ht="22.5" customHeight="1">
      <c r="B11" s="11"/>
      <c r="C11" s="9" t="s">
        <v>28</v>
      </c>
      <c r="D11" s="28">
        <v>9713</v>
      </c>
      <c r="E11" s="56" t="s">
        <v>59</v>
      </c>
    </row>
    <row r="12" spans="2:5" ht="22.5" customHeight="1">
      <c r="B12" s="11"/>
      <c r="C12" s="9" t="s">
        <v>47</v>
      </c>
      <c r="D12" s="30">
        <v>44</v>
      </c>
      <c r="E12" s="10" t="s">
        <v>51</v>
      </c>
    </row>
    <row r="13" spans="2:5" ht="22.5" customHeight="1">
      <c r="B13" s="11"/>
      <c r="C13" s="9" t="s">
        <v>47</v>
      </c>
      <c r="D13" s="30">
        <v>29</v>
      </c>
      <c r="E13" s="10" t="s">
        <v>50</v>
      </c>
    </row>
    <row r="14" spans="2:5" ht="22.5" customHeight="1">
      <c r="B14" s="11"/>
      <c r="C14" s="9" t="s">
        <v>29</v>
      </c>
      <c r="D14" s="30">
        <v>40</v>
      </c>
      <c r="E14" s="10" t="s">
        <v>16</v>
      </c>
    </row>
    <row r="15" spans="2:5" ht="22.5" customHeight="1">
      <c r="B15" s="11"/>
      <c r="C15" s="9" t="s">
        <v>25</v>
      </c>
      <c r="D15" s="28">
        <v>279</v>
      </c>
      <c r="E15" s="10" t="s">
        <v>56</v>
      </c>
    </row>
    <row r="16" spans="2:5" ht="22.5" customHeight="1">
      <c r="B16" s="11"/>
      <c r="C16" s="9" t="s">
        <v>30</v>
      </c>
      <c r="D16" s="28">
        <v>192698023</v>
      </c>
      <c r="E16" s="12" t="s">
        <v>17</v>
      </c>
    </row>
    <row r="17" spans="2:5" ht="22.5" customHeight="1">
      <c r="B17" s="11"/>
      <c r="C17" s="9" t="s">
        <v>31</v>
      </c>
      <c r="D17" s="28">
        <v>170776976985</v>
      </c>
      <c r="E17" s="12" t="s">
        <v>17</v>
      </c>
    </row>
    <row r="18" spans="2:5" ht="22.5" customHeight="1">
      <c r="B18" s="11"/>
      <c r="C18" s="9" t="s">
        <v>31</v>
      </c>
      <c r="D18" s="28">
        <v>167708129292</v>
      </c>
      <c r="E18" s="10" t="s">
        <v>18</v>
      </c>
    </row>
    <row r="19" spans="2:5" ht="22.5" customHeight="1">
      <c r="B19" s="11"/>
      <c r="C19" s="9" t="s">
        <v>48</v>
      </c>
      <c r="D19" s="31">
        <v>0.9820300853945345</v>
      </c>
      <c r="E19" s="10" t="s">
        <v>19</v>
      </c>
    </row>
    <row r="20" spans="2:5" ht="22.5" customHeight="1">
      <c r="B20" s="11"/>
      <c r="C20" s="9" t="s">
        <v>31</v>
      </c>
      <c r="D20" s="28">
        <v>19156384061</v>
      </c>
      <c r="E20" s="10" t="s">
        <v>20</v>
      </c>
    </row>
    <row r="21" spans="2:5" ht="22.5" customHeight="1" thickBot="1">
      <c r="B21" s="65" t="s">
        <v>106</v>
      </c>
      <c r="C21" s="14" t="s">
        <v>32</v>
      </c>
      <c r="D21" s="32">
        <v>5</v>
      </c>
      <c r="E21" s="15" t="s">
        <v>21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&amp;A&amp;C&amp;"DecoType Thuluth,Bold"&amp;11معاونت برنامه ريزي  ـ واحد آمار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1" sqref="A1:G15"/>
    </sheetView>
  </sheetViews>
  <sheetFormatPr defaultColWidth="9.140625" defaultRowHeight="12.75"/>
  <cols>
    <col min="1" max="1" width="12.421875" style="0" customWidth="1"/>
    <col min="2" max="2" width="15.28125" style="0" customWidth="1"/>
    <col min="3" max="3" width="17.28125" style="0" bestFit="1" customWidth="1"/>
    <col min="4" max="4" width="20.57421875" style="0" customWidth="1"/>
    <col min="5" max="5" width="20.421875" style="0" customWidth="1"/>
    <col min="6" max="6" width="18.421875" style="0" customWidth="1"/>
    <col min="7" max="7" width="20.140625" style="0" customWidth="1"/>
    <col min="10" max="10" width="10.00390625" style="0" bestFit="1" customWidth="1"/>
  </cols>
  <sheetData>
    <row r="1" spans="2:7" ht="23.25">
      <c r="B1" s="71" t="s">
        <v>43</v>
      </c>
      <c r="C1" s="71"/>
      <c r="D1" s="71"/>
      <c r="E1" s="71"/>
      <c r="F1" s="71"/>
      <c r="G1" s="71"/>
    </row>
    <row r="2" spans="2:7" ht="15.75" thickBot="1">
      <c r="B2" s="70" t="s">
        <v>103</v>
      </c>
      <c r="C2" s="70"/>
      <c r="D2" s="70"/>
      <c r="E2" s="70"/>
      <c r="F2" s="70"/>
      <c r="G2" s="70"/>
    </row>
    <row r="3" spans="2:7" ht="23.25" thickTop="1">
      <c r="B3" s="19" t="s">
        <v>1</v>
      </c>
      <c r="C3" s="20" t="s">
        <v>2</v>
      </c>
      <c r="D3" s="20" t="s">
        <v>3</v>
      </c>
      <c r="E3" s="20" t="s">
        <v>3</v>
      </c>
      <c r="F3" s="20" t="s">
        <v>4</v>
      </c>
      <c r="G3" s="78" t="s">
        <v>5</v>
      </c>
    </row>
    <row r="4" spans="2:7" ht="22.5">
      <c r="B4" s="21" t="s">
        <v>6</v>
      </c>
      <c r="C4" s="22" t="s">
        <v>7</v>
      </c>
      <c r="D4" s="22" t="s">
        <v>7</v>
      </c>
      <c r="E4" s="22" t="s">
        <v>0</v>
      </c>
      <c r="F4" s="22" t="s">
        <v>8</v>
      </c>
      <c r="G4" s="79"/>
    </row>
    <row r="5" spans="2:7" ht="36" customHeight="1">
      <c r="B5" s="63">
        <v>0.9531913100549995</v>
      </c>
      <c r="C5" s="37">
        <v>24123046779</v>
      </c>
      <c r="D5" s="37">
        <v>25307665444</v>
      </c>
      <c r="E5" s="37">
        <v>30839375</v>
      </c>
      <c r="F5" s="37">
        <v>7408</v>
      </c>
      <c r="G5" s="38" t="s">
        <v>44</v>
      </c>
    </row>
    <row r="6" spans="2:7" ht="36" customHeight="1">
      <c r="B6" s="63">
        <v>0.9870472403557851</v>
      </c>
      <c r="C6" s="37">
        <v>143585082513</v>
      </c>
      <c r="D6" s="37">
        <v>145469311541</v>
      </c>
      <c r="E6" s="37">
        <v>161858648</v>
      </c>
      <c r="F6" s="37">
        <v>14382</v>
      </c>
      <c r="G6" s="38" t="s">
        <v>45</v>
      </c>
    </row>
    <row r="7" spans="2:7" ht="36" customHeight="1" thickBot="1">
      <c r="B7" s="64">
        <v>0.9820300853945345</v>
      </c>
      <c r="C7" s="40">
        <v>167708129292</v>
      </c>
      <c r="D7" s="40">
        <v>170776976985</v>
      </c>
      <c r="E7" s="40">
        <v>192698023</v>
      </c>
      <c r="F7" s="40">
        <v>21790</v>
      </c>
      <c r="G7" s="41" t="s">
        <v>46</v>
      </c>
    </row>
    <row r="8" spans="2:7" ht="32.25" thickTop="1">
      <c r="B8" s="42"/>
      <c r="C8" s="43"/>
      <c r="D8" s="43"/>
      <c r="E8" s="43"/>
      <c r="F8" s="44"/>
      <c r="G8" s="45"/>
    </row>
    <row r="9" spans="2:7" ht="19.5">
      <c r="B9" s="46"/>
      <c r="C9" s="46"/>
      <c r="D9" s="46"/>
      <c r="E9" s="46"/>
      <c r="F9" s="46"/>
      <c r="G9" s="46"/>
    </row>
    <row r="10" spans="2:7" ht="36.75" thickBot="1">
      <c r="B10" s="82" t="s">
        <v>37</v>
      </c>
      <c r="C10" s="82"/>
      <c r="D10" s="82"/>
      <c r="E10" s="82"/>
      <c r="F10" s="82"/>
      <c r="G10" s="82"/>
    </row>
    <row r="11" spans="1:7" ht="24.75" customHeight="1" thickTop="1">
      <c r="A11" s="76" t="s">
        <v>90</v>
      </c>
      <c r="B11" s="83" t="s">
        <v>38</v>
      </c>
      <c r="C11" s="74" t="s">
        <v>39</v>
      </c>
      <c r="D11" s="72" t="s">
        <v>40</v>
      </c>
      <c r="E11" s="72" t="s">
        <v>41</v>
      </c>
      <c r="F11" s="72" t="s">
        <v>42</v>
      </c>
      <c r="G11" s="80" t="s">
        <v>5</v>
      </c>
    </row>
    <row r="12" spans="1:7" ht="12.75" customHeight="1">
      <c r="A12" s="77"/>
      <c r="B12" s="84"/>
      <c r="C12" s="75"/>
      <c r="D12" s="73"/>
      <c r="E12" s="73"/>
      <c r="F12" s="73"/>
      <c r="G12" s="81"/>
    </row>
    <row r="13" spans="1:7" ht="36" customHeight="1">
      <c r="A13" s="47">
        <v>72</v>
      </c>
      <c r="B13" s="48">
        <v>841</v>
      </c>
      <c r="C13" s="49">
        <v>44</v>
      </c>
      <c r="D13" s="49">
        <v>166</v>
      </c>
      <c r="E13" s="49">
        <v>180</v>
      </c>
      <c r="F13" s="49">
        <v>6105</v>
      </c>
      <c r="G13" s="50" t="s">
        <v>44</v>
      </c>
    </row>
    <row r="14" spans="1:7" ht="36" customHeight="1">
      <c r="A14" s="47">
        <v>138</v>
      </c>
      <c r="B14" s="48">
        <v>1654</v>
      </c>
      <c r="C14" s="49">
        <v>289</v>
      </c>
      <c r="D14" s="49">
        <v>378</v>
      </c>
      <c r="E14" s="49">
        <v>314</v>
      </c>
      <c r="F14" s="49">
        <v>11609</v>
      </c>
      <c r="G14" s="50" t="s">
        <v>45</v>
      </c>
    </row>
    <row r="15" spans="1:7" ht="36" customHeight="1" thickBot="1">
      <c r="A15" s="51">
        <v>210</v>
      </c>
      <c r="B15" s="52">
        <v>2495</v>
      </c>
      <c r="C15" s="52">
        <v>333</v>
      </c>
      <c r="D15" s="53">
        <v>544</v>
      </c>
      <c r="E15" s="53">
        <v>494</v>
      </c>
      <c r="F15" s="53">
        <v>17714</v>
      </c>
      <c r="G15" s="54" t="s">
        <v>46</v>
      </c>
    </row>
    <row r="16" spans="2:7" ht="31.5" customHeight="1" thickTop="1">
      <c r="B16" s="1"/>
      <c r="C16" s="2"/>
      <c r="D16" s="2"/>
      <c r="E16" s="2"/>
      <c r="F16" s="3"/>
      <c r="G16" s="4"/>
    </row>
    <row r="18" ht="13.5" thickBot="1"/>
    <row r="19" spans="3:6" ht="24" thickBot="1">
      <c r="C19" s="24">
        <f>IF(C7='p199'!D18,1," ")</f>
        <v>1</v>
      </c>
      <c r="D19" s="24">
        <f>IF(D7='p199'!D17,1," ")</f>
        <v>1</v>
      </c>
      <c r="E19" s="24">
        <f>IF(E7='p199'!D16,1," ")</f>
        <v>1</v>
      </c>
      <c r="F19" s="24">
        <f>IF(F7='p199'!D5,1," ")</f>
        <v>1</v>
      </c>
    </row>
    <row r="20" ht="24" thickBot="1">
      <c r="F20" s="24">
        <f>IF(SUM(A15:F15)=F7,1," ")</f>
        <v>1</v>
      </c>
    </row>
  </sheetData>
  <sheetProtection/>
  <mergeCells count="11">
    <mergeCell ref="A11:A12"/>
    <mergeCell ref="B11:B12"/>
    <mergeCell ref="C11:C12"/>
    <mergeCell ref="D11:D12"/>
    <mergeCell ref="E11:E12"/>
    <mergeCell ref="F11:F12"/>
    <mergeCell ref="G11:G12"/>
    <mergeCell ref="B1:G1"/>
    <mergeCell ref="B2:G2"/>
    <mergeCell ref="G3:G4"/>
    <mergeCell ref="B10:G10"/>
  </mergeCells>
  <printOptions/>
  <pageMargins left="1.141732283464567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&amp;L&amp;F-&amp;A&amp;Cمعاونت برنامه ریزی  -واحد آمار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E3" sqref="B3:E2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9" customHeight="1" thickBot="1">
      <c r="B1" s="33" t="s">
        <v>107</v>
      </c>
      <c r="C1" s="34"/>
      <c r="D1" s="34" t="s">
        <v>35</v>
      </c>
      <c r="E1" s="35"/>
    </row>
    <row r="2" spans="2:5" ht="30" customHeight="1" thickTop="1">
      <c r="B2" s="5" t="s">
        <v>33</v>
      </c>
      <c r="C2" s="6" t="s">
        <v>22</v>
      </c>
      <c r="D2" s="6" t="s">
        <v>34</v>
      </c>
      <c r="E2" s="7" t="s">
        <v>9</v>
      </c>
    </row>
    <row r="3" spans="2:5" ht="24.75" customHeight="1">
      <c r="B3" s="8" t="s">
        <v>36</v>
      </c>
      <c r="C3" s="9" t="s">
        <v>23</v>
      </c>
      <c r="D3" s="28">
        <v>2702</v>
      </c>
      <c r="E3" s="10" t="s">
        <v>10</v>
      </c>
    </row>
    <row r="4" spans="2:5" ht="24.75" customHeight="1">
      <c r="B4" s="11"/>
      <c r="C4" s="9" t="s">
        <v>24</v>
      </c>
      <c r="D4" s="57">
        <v>21</v>
      </c>
      <c r="E4" s="10" t="s">
        <v>11</v>
      </c>
    </row>
    <row r="5" spans="2:5" ht="24.75" customHeight="1">
      <c r="B5" s="66"/>
      <c r="C5" s="17" t="s">
        <v>25</v>
      </c>
      <c r="D5" s="29">
        <v>22208</v>
      </c>
      <c r="E5" s="18" t="s">
        <v>49</v>
      </c>
    </row>
    <row r="6" spans="2:5" ht="24.75" customHeight="1">
      <c r="B6" s="67" t="s">
        <v>108</v>
      </c>
      <c r="C6" s="68"/>
      <c r="D6" s="68"/>
      <c r="E6" s="69"/>
    </row>
    <row r="7" spans="2:5" ht="22.5" customHeight="1">
      <c r="B7" s="11"/>
      <c r="C7" s="9" t="s">
        <v>26</v>
      </c>
      <c r="D7" s="57">
        <v>711.735</v>
      </c>
      <c r="E7" s="10" t="s">
        <v>12</v>
      </c>
    </row>
    <row r="8" spans="2:5" ht="22.5" customHeight="1">
      <c r="B8" s="11"/>
      <c r="C8" s="9" t="s">
        <v>26</v>
      </c>
      <c r="D8" s="57">
        <v>378.06499999999994</v>
      </c>
      <c r="E8" s="10" t="s">
        <v>13</v>
      </c>
    </row>
    <row r="9" spans="2:5" ht="22.5" customHeight="1">
      <c r="B9" s="8" t="s">
        <v>109</v>
      </c>
      <c r="C9" s="9" t="s">
        <v>27</v>
      </c>
      <c r="D9" s="28">
        <v>1013</v>
      </c>
      <c r="E9" s="10" t="s">
        <v>14</v>
      </c>
    </row>
    <row r="10" spans="2:5" ht="22.5" customHeight="1">
      <c r="B10" s="23"/>
      <c r="C10" s="9" t="s">
        <v>27</v>
      </c>
      <c r="D10" s="28">
        <v>2558</v>
      </c>
      <c r="E10" s="10" t="s">
        <v>58</v>
      </c>
    </row>
    <row r="11" spans="2:5" ht="22.5" customHeight="1">
      <c r="B11" s="11"/>
      <c r="C11" s="9" t="s">
        <v>28</v>
      </c>
      <c r="D11" s="28">
        <v>9885</v>
      </c>
      <c r="E11" s="56" t="s">
        <v>59</v>
      </c>
    </row>
    <row r="12" spans="2:5" ht="22.5" customHeight="1">
      <c r="B12" s="11"/>
      <c r="C12" s="9" t="s">
        <v>47</v>
      </c>
      <c r="D12" s="30">
        <v>46</v>
      </c>
      <c r="E12" s="10" t="s">
        <v>51</v>
      </c>
    </row>
    <row r="13" spans="2:5" ht="22.5" customHeight="1">
      <c r="B13" s="11"/>
      <c r="C13" s="9" t="s">
        <v>47</v>
      </c>
      <c r="D13" s="30">
        <v>39</v>
      </c>
      <c r="E13" s="10" t="s">
        <v>50</v>
      </c>
    </row>
    <row r="14" spans="2:5" ht="22.5" customHeight="1">
      <c r="B14" s="11"/>
      <c r="C14" s="9" t="s">
        <v>29</v>
      </c>
      <c r="D14" s="30">
        <v>40</v>
      </c>
      <c r="E14" s="10" t="s">
        <v>16</v>
      </c>
    </row>
    <row r="15" spans="2:5" ht="22.5" customHeight="1">
      <c r="B15" s="11"/>
      <c r="C15" s="9" t="s">
        <v>25</v>
      </c>
      <c r="D15" s="28">
        <v>502</v>
      </c>
      <c r="E15" s="10" t="s">
        <v>56</v>
      </c>
    </row>
    <row r="16" spans="2:5" ht="22.5" customHeight="1">
      <c r="B16" s="11"/>
      <c r="C16" s="9" t="s">
        <v>30</v>
      </c>
      <c r="D16" s="28">
        <v>209452846</v>
      </c>
      <c r="E16" s="12" t="s">
        <v>17</v>
      </c>
    </row>
    <row r="17" spans="2:5" ht="22.5" customHeight="1">
      <c r="B17" s="11"/>
      <c r="C17" s="9" t="s">
        <v>31</v>
      </c>
      <c r="D17" s="28">
        <v>206528651250</v>
      </c>
      <c r="E17" s="12" t="s">
        <v>17</v>
      </c>
    </row>
    <row r="18" spans="2:5" ht="22.5" customHeight="1">
      <c r="B18" s="11"/>
      <c r="C18" s="9" t="s">
        <v>31</v>
      </c>
      <c r="D18" s="28">
        <v>192105960679</v>
      </c>
      <c r="E18" s="10" t="s">
        <v>18</v>
      </c>
    </row>
    <row r="19" spans="2:5" ht="22.5" customHeight="1">
      <c r="B19" s="11"/>
      <c r="C19" s="9" t="s">
        <v>48</v>
      </c>
      <c r="D19" s="31">
        <v>0.9301661513610451</v>
      </c>
      <c r="E19" s="10" t="s">
        <v>19</v>
      </c>
    </row>
    <row r="20" spans="2:5" ht="22.5" customHeight="1">
      <c r="B20" s="11"/>
      <c r="C20" s="9" t="s">
        <v>31</v>
      </c>
      <c r="D20" s="28">
        <v>33579074632</v>
      </c>
      <c r="E20" s="10" t="s">
        <v>20</v>
      </c>
    </row>
    <row r="21" spans="2:5" ht="22.5" customHeight="1" thickBot="1">
      <c r="B21" s="65" t="s">
        <v>106</v>
      </c>
      <c r="C21" s="14" t="s">
        <v>32</v>
      </c>
      <c r="D21" s="32">
        <v>5</v>
      </c>
      <c r="E21" s="15" t="s">
        <v>21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&amp;A&amp;C&amp;"DecoType Thuluth,Bold"&amp;11معاونت برنامه ريزي  ـ واحد آمار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7">
      <selection activeCell="G13" sqref="A13:G14"/>
    </sheetView>
  </sheetViews>
  <sheetFormatPr defaultColWidth="9.140625" defaultRowHeight="12.75"/>
  <cols>
    <col min="1" max="1" width="12.421875" style="0" customWidth="1"/>
    <col min="2" max="2" width="15.28125" style="0" customWidth="1"/>
    <col min="3" max="3" width="18.7109375" style="0" bestFit="1" customWidth="1"/>
    <col min="4" max="4" width="20.57421875" style="0" customWidth="1"/>
    <col min="5" max="5" width="20.421875" style="0" customWidth="1"/>
    <col min="6" max="6" width="18.421875" style="0" customWidth="1"/>
    <col min="7" max="7" width="20.140625" style="0" customWidth="1"/>
    <col min="10" max="10" width="10.00390625" style="0" bestFit="1" customWidth="1"/>
  </cols>
  <sheetData>
    <row r="1" spans="2:7" ht="23.25">
      <c r="B1" s="71" t="s">
        <v>43</v>
      </c>
      <c r="C1" s="71"/>
      <c r="D1" s="71"/>
      <c r="E1" s="71"/>
      <c r="F1" s="71"/>
      <c r="G1" s="71"/>
    </row>
    <row r="2" spans="2:7" ht="15.75" thickBot="1">
      <c r="B2" s="70" t="str">
        <f>'p11400'!B1</f>
        <v>تا پایان  سال  1400</v>
      </c>
      <c r="C2" s="70"/>
      <c r="D2" s="70"/>
      <c r="E2" s="70"/>
      <c r="F2" s="70"/>
      <c r="G2" s="70"/>
    </row>
    <row r="3" spans="2:7" ht="23.25" thickTop="1">
      <c r="B3" s="19" t="s">
        <v>1</v>
      </c>
      <c r="C3" s="20" t="s">
        <v>2</v>
      </c>
      <c r="D3" s="20" t="s">
        <v>3</v>
      </c>
      <c r="E3" s="20" t="s">
        <v>3</v>
      </c>
      <c r="F3" s="20" t="s">
        <v>4</v>
      </c>
      <c r="G3" s="78" t="s">
        <v>5</v>
      </c>
    </row>
    <row r="4" spans="2:7" ht="22.5">
      <c r="B4" s="21" t="s">
        <v>6</v>
      </c>
      <c r="C4" s="22" t="s">
        <v>7</v>
      </c>
      <c r="D4" s="22" t="s">
        <v>7</v>
      </c>
      <c r="E4" s="22" t="s">
        <v>0</v>
      </c>
      <c r="F4" s="22" t="s">
        <v>8</v>
      </c>
      <c r="G4" s="79"/>
    </row>
    <row r="5" spans="2:7" ht="36" customHeight="1">
      <c r="B5" s="63">
        <v>0.878696547732643</v>
      </c>
      <c r="C5" s="37">
        <v>25876240725</v>
      </c>
      <c r="D5" s="37">
        <v>29448437907</v>
      </c>
      <c r="E5" s="37">
        <v>30472248</v>
      </c>
      <c r="F5" s="37">
        <v>7519</v>
      </c>
      <c r="G5" s="38" t="s">
        <v>44</v>
      </c>
    </row>
    <row r="6" spans="2:7" ht="36" customHeight="1">
      <c r="B6" s="63">
        <v>0.9387255459875528</v>
      </c>
      <c r="C6" s="37">
        <v>166229719954</v>
      </c>
      <c r="D6" s="37">
        <v>177080213343</v>
      </c>
      <c r="E6" s="37">
        <v>178980598</v>
      </c>
      <c r="F6" s="37">
        <v>14689</v>
      </c>
      <c r="G6" s="38" t="s">
        <v>45</v>
      </c>
    </row>
    <row r="7" spans="2:7" ht="36" customHeight="1" thickBot="1">
      <c r="B7" s="64">
        <f>C7/D7</f>
        <v>0.9301661513610451</v>
      </c>
      <c r="C7" s="40">
        <f>SUM(C5:C6)</f>
        <v>192105960679</v>
      </c>
      <c r="D7" s="40">
        <f>SUM(D5:D6)</f>
        <v>206528651250</v>
      </c>
      <c r="E7" s="40">
        <f>SUM(E5:E6)</f>
        <v>209452846</v>
      </c>
      <c r="F7" s="40">
        <f>SUM(F5:F6)</f>
        <v>22208</v>
      </c>
      <c r="G7" s="41" t="s">
        <v>46</v>
      </c>
    </row>
    <row r="8" spans="2:7" ht="32.25" thickTop="1">
      <c r="B8" s="42"/>
      <c r="C8" s="43"/>
      <c r="D8" s="43"/>
      <c r="E8" s="43"/>
      <c r="F8" s="44"/>
      <c r="G8" s="45"/>
    </row>
    <row r="9" spans="2:7" ht="19.5">
      <c r="B9" s="46"/>
      <c r="C9" s="46"/>
      <c r="D9" s="46"/>
      <c r="E9" s="46"/>
      <c r="F9" s="46"/>
      <c r="G9" s="46"/>
    </row>
    <row r="10" spans="2:7" ht="36.75" thickBot="1">
      <c r="B10" s="82" t="s">
        <v>37</v>
      </c>
      <c r="C10" s="82"/>
      <c r="D10" s="82"/>
      <c r="E10" s="82"/>
      <c r="F10" s="82"/>
      <c r="G10" s="82"/>
    </row>
    <row r="11" spans="1:7" ht="24.75" customHeight="1" thickTop="1">
      <c r="A11" s="76" t="s">
        <v>90</v>
      </c>
      <c r="B11" s="83" t="s">
        <v>38</v>
      </c>
      <c r="C11" s="74" t="s">
        <v>39</v>
      </c>
      <c r="D11" s="72" t="s">
        <v>40</v>
      </c>
      <c r="E11" s="72" t="s">
        <v>41</v>
      </c>
      <c r="F11" s="72" t="s">
        <v>42</v>
      </c>
      <c r="G11" s="80" t="s">
        <v>5</v>
      </c>
    </row>
    <row r="12" spans="1:7" ht="12.75" customHeight="1">
      <c r="A12" s="77"/>
      <c r="B12" s="84"/>
      <c r="C12" s="75"/>
      <c r="D12" s="73"/>
      <c r="E12" s="73"/>
      <c r="F12" s="73"/>
      <c r="G12" s="81"/>
    </row>
    <row r="13" spans="1:7" ht="36" customHeight="1">
      <c r="A13" s="47">
        <v>72</v>
      </c>
      <c r="B13" s="48">
        <v>862</v>
      </c>
      <c r="C13" s="49">
        <v>49</v>
      </c>
      <c r="D13" s="49">
        <v>168</v>
      </c>
      <c r="E13" s="49">
        <v>183</v>
      </c>
      <c r="F13" s="49">
        <v>6185</v>
      </c>
      <c r="G13" s="50" t="s">
        <v>44</v>
      </c>
    </row>
    <row r="14" spans="1:7" ht="36" customHeight="1">
      <c r="A14" s="47">
        <v>138</v>
      </c>
      <c r="B14" s="48">
        <v>1742</v>
      </c>
      <c r="C14" s="49">
        <v>305</v>
      </c>
      <c r="D14" s="49">
        <v>387</v>
      </c>
      <c r="E14" s="49">
        <v>322</v>
      </c>
      <c r="F14" s="49">
        <v>11795</v>
      </c>
      <c r="G14" s="50" t="s">
        <v>45</v>
      </c>
    </row>
    <row r="15" spans="1:7" ht="36" customHeight="1" thickBot="1">
      <c r="A15" s="51">
        <f aca="true" t="shared" si="0" ref="A15:F15">SUM(A13:A14)</f>
        <v>210</v>
      </c>
      <c r="B15" s="52">
        <f t="shared" si="0"/>
        <v>2604</v>
      </c>
      <c r="C15" s="52">
        <f t="shared" si="0"/>
        <v>354</v>
      </c>
      <c r="D15" s="53">
        <f t="shared" si="0"/>
        <v>555</v>
      </c>
      <c r="E15" s="53">
        <f t="shared" si="0"/>
        <v>505</v>
      </c>
      <c r="F15" s="53">
        <f t="shared" si="0"/>
        <v>17980</v>
      </c>
      <c r="G15" s="54" t="s">
        <v>46</v>
      </c>
    </row>
    <row r="16" spans="2:7" ht="31.5" customHeight="1" thickTop="1">
      <c r="B16" s="1"/>
      <c r="C16" s="2"/>
      <c r="D16" s="2"/>
      <c r="E16" s="2"/>
      <c r="F16" s="3"/>
      <c r="G16" s="4"/>
    </row>
    <row r="18" ht="13.5" thickBot="1"/>
    <row r="19" spans="3:6" ht="24" thickBot="1">
      <c r="C19" s="24">
        <f>IF(C7='p11400'!D18,1," ")</f>
        <v>1</v>
      </c>
      <c r="D19" s="24">
        <f>IF(D7='p11400'!D17,1," ")</f>
        <v>1</v>
      </c>
      <c r="E19" s="24">
        <f>IF(E7='p11400'!D16,1," ")</f>
        <v>1</v>
      </c>
      <c r="F19" s="24">
        <f>IF(F7='p11400'!D5,1," ")</f>
        <v>1</v>
      </c>
    </row>
    <row r="20" ht="24" thickBot="1">
      <c r="F20" s="24">
        <f>IF(SUM(A15:F15)=F7,1," ")</f>
        <v>1</v>
      </c>
    </row>
  </sheetData>
  <sheetProtection/>
  <mergeCells count="11">
    <mergeCell ref="F11:F12"/>
    <mergeCell ref="G11:G12"/>
    <mergeCell ref="B1:G1"/>
    <mergeCell ref="B2:G2"/>
    <mergeCell ref="G3:G4"/>
    <mergeCell ref="B10:G10"/>
    <mergeCell ref="A11:A12"/>
    <mergeCell ref="B11:B12"/>
    <mergeCell ref="C11:C12"/>
    <mergeCell ref="D11:D12"/>
    <mergeCell ref="E11:E12"/>
  </mergeCells>
  <printOptions/>
  <pageMargins left="1.141732283464567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&amp;L&amp;F-&amp;A&amp;Cمعاونت برنامه ریزی  -واحد آمار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E15" sqref="E15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71" t="s">
        <v>43</v>
      </c>
      <c r="B1" s="71"/>
      <c r="C1" s="71"/>
      <c r="D1" s="71"/>
      <c r="E1" s="71"/>
      <c r="F1" s="71"/>
    </row>
    <row r="2" spans="1:6" ht="26.25" thickBot="1">
      <c r="A2" s="70" t="str">
        <f>'p187'!B1</f>
        <v>تا پايان سال 1387</v>
      </c>
      <c r="B2" s="70"/>
      <c r="C2" s="70"/>
      <c r="D2" s="70"/>
      <c r="E2" s="70"/>
      <c r="F2" s="70"/>
    </row>
    <row r="3" spans="1:6" ht="23.25" thickTop="1">
      <c r="A3" s="19" t="s">
        <v>1</v>
      </c>
      <c r="B3" s="20" t="s">
        <v>2</v>
      </c>
      <c r="C3" s="20" t="s">
        <v>3</v>
      </c>
      <c r="D3" s="20" t="s">
        <v>3</v>
      </c>
      <c r="E3" s="20" t="s">
        <v>4</v>
      </c>
      <c r="F3" s="78" t="s">
        <v>5</v>
      </c>
    </row>
    <row r="4" spans="1:6" ht="22.5">
      <c r="A4" s="21" t="s">
        <v>6</v>
      </c>
      <c r="B4" s="22" t="s">
        <v>7</v>
      </c>
      <c r="C4" s="22" t="s">
        <v>7</v>
      </c>
      <c r="D4" s="22" t="s">
        <v>0</v>
      </c>
      <c r="E4" s="22" t="s">
        <v>8</v>
      </c>
      <c r="F4" s="79"/>
    </row>
    <row r="5" spans="1:6" ht="36" customHeight="1">
      <c r="A5" s="36">
        <f>B5/C5</f>
        <v>0.9511095374218557</v>
      </c>
      <c r="B5" s="37">
        <v>2733947719</v>
      </c>
      <c r="C5" s="37">
        <v>2874482498</v>
      </c>
      <c r="D5" s="37">
        <v>20886849</v>
      </c>
      <c r="E5" s="37">
        <v>4706</v>
      </c>
      <c r="F5" s="38" t="s">
        <v>44</v>
      </c>
    </row>
    <row r="6" spans="1:6" ht="36" customHeight="1">
      <c r="A6" s="36">
        <f>B6/C6</f>
        <v>0.8911665895213425</v>
      </c>
      <c r="B6" s="37">
        <v>15858091409</v>
      </c>
      <c r="C6" s="37">
        <v>17794755319</v>
      </c>
      <c r="D6" s="37">
        <v>103056461</v>
      </c>
      <c r="E6" s="37">
        <v>8495</v>
      </c>
      <c r="F6" s="38" t="s">
        <v>45</v>
      </c>
    </row>
    <row r="7" spans="1:6" ht="36" customHeight="1" thickBot="1">
      <c r="A7" s="39">
        <f>B7/C7</f>
        <v>0.8995028889119681</v>
      </c>
      <c r="B7" s="40">
        <f>SUM(B5:B6)</f>
        <v>18592039128</v>
      </c>
      <c r="C7" s="40">
        <f>SUM(C5:C6)</f>
        <v>20669237817</v>
      </c>
      <c r="D7" s="40">
        <f>SUM(D5:D6)</f>
        <v>123943310</v>
      </c>
      <c r="E7" s="40">
        <f>SUM(E5:E6)</f>
        <v>13201</v>
      </c>
      <c r="F7" s="41" t="s">
        <v>46</v>
      </c>
    </row>
    <row r="8" spans="1:6" ht="32.25" thickTop="1">
      <c r="A8" s="42"/>
      <c r="B8" s="43"/>
      <c r="C8" s="43"/>
      <c r="D8" s="43"/>
      <c r="E8" s="44"/>
      <c r="F8" s="45"/>
    </row>
    <row r="9" spans="1:6" ht="19.5">
      <c r="A9" s="46"/>
      <c r="B9" s="46"/>
      <c r="C9" s="46"/>
      <c r="D9" s="46"/>
      <c r="E9" s="46"/>
      <c r="F9" s="46"/>
    </row>
    <row r="10" spans="1:6" ht="36.75" thickBot="1">
      <c r="A10" s="82" t="s">
        <v>37</v>
      </c>
      <c r="B10" s="82"/>
      <c r="C10" s="82"/>
      <c r="D10" s="82"/>
      <c r="E10" s="82"/>
      <c r="F10" s="82"/>
    </row>
    <row r="11" spans="1:6" ht="24.75" customHeight="1" thickTop="1">
      <c r="A11" s="76" t="s">
        <v>38</v>
      </c>
      <c r="B11" s="74" t="s">
        <v>39</v>
      </c>
      <c r="C11" s="72" t="s">
        <v>40</v>
      </c>
      <c r="D11" s="72" t="s">
        <v>41</v>
      </c>
      <c r="E11" s="72" t="s">
        <v>42</v>
      </c>
      <c r="F11" s="80" t="s">
        <v>5</v>
      </c>
    </row>
    <row r="12" spans="1:6" ht="12.75">
      <c r="A12" s="77"/>
      <c r="B12" s="75"/>
      <c r="C12" s="73"/>
      <c r="D12" s="73"/>
      <c r="E12" s="73"/>
      <c r="F12" s="81"/>
    </row>
    <row r="13" spans="1:6" ht="36" customHeight="1">
      <c r="A13" s="47">
        <v>476</v>
      </c>
      <c r="B13" s="48">
        <v>28</v>
      </c>
      <c r="C13" s="49">
        <v>54</v>
      </c>
      <c r="D13" s="49">
        <v>155</v>
      </c>
      <c r="E13" s="49">
        <v>3993</v>
      </c>
      <c r="F13" s="50" t="s">
        <v>44</v>
      </c>
    </row>
    <row r="14" spans="1:6" ht="36" customHeight="1">
      <c r="A14" s="47">
        <v>844</v>
      </c>
      <c r="B14" s="48">
        <v>176</v>
      </c>
      <c r="C14" s="49">
        <v>190</v>
      </c>
      <c r="D14" s="49">
        <v>292</v>
      </c>
      <c r="E14" s="49">
        <v>6993</v>
      </c>
      <c r="F14" s="50" t="s">
        <v>45</v>
      </c>
    </row>
    <row r="15" spans="1:6" ht="36" customHeight="1" thickBot="1">
      <c r="A15" s="51">
        <f>SUM(A13:A14)</f>
        <v>1320</v>
      </c>
      <c r="B15" s="52">
        <f>SUM(B13:B14)</f>
        <v>204</v>
      </c>
      <c r="C15" s="53">
        <f>SUM(C13:C14)</f>
        <v>244</v>
      </c>
      <c r="D15" s="53">
        <f>SUM(D13:D14)</f>
        <v>447</v>
      </c>
      <c r="E15" s="53">
        <f>SUM(E13:E14)</f>
        <v>10986</v>
      </c>
      <c r="F15" s="54" t="s">
        <v>46</v>
      </c>
    </row>
    <row r="16" spans="1:6" ht="32.25" thickTop="1">
      <c r="A16" s="1"/>
      <c r="B16" s="2"/>
      <c r="C16" s="2"/>
      <c r="D16" s="2"/>
      <c r="E16" s="3"/>
      <c r="F16" s="4"/>
    </row>
    <row r="18" ht="13.5" thickBot="1"/>
    <row r="19" spans="2:5" ht="24" thickBot="1">
      <c r="B19" s="24">
        <f>IF(B7='p187'!D18,1," ")</f>
        <v>1</v>
      </c>
      <c r="C19" s="24">
        <f>IF(C7='p187'!D17,1," ")</f>
        <v>1</v>
      </c>
      <c r="D19" s="24">
        <f>IF(D7='p187'!D16,1," ")</f>
        <v>1</v>
      </c>
      <c r="E19" s="24">
        <f>IF(E7='p187'!D5,1," ")</f>
        <v>1</v>
      </c>
    </row>
    <row r="20" ht="24" thickBot="1">
      <c r="E20" s="24">
        <f>IF(SUM(A15:E15)=E7,1," ")</f>
        <v>1</v>
      </c>
    </row>
  </sheetData>
  <sheetProtection/>
  <mergeCells count="10">
    <mergeCell ref="A2:F2"/>
    <mergeCell ref="A1:F1"/>
    <mergeCell ref="C11:C12"/>
    <mergeCell ref="B11:B12"/>
    <mergeCell ref="A11:A12"/>
    <mergeCell ref="F3:F4"/>
    <mergeCell ref="F11:F12"/>
    <mergeCell ref="E11:E12"/>
    <mergeCell ref="D11:D12"/>
    <mergeCell ref="A10:F10"/>
  </mergeCells>
  <printOptions/>
  <pageMargins left="1.141732283464567" right="0.7480314960629921" top="0.74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E20"/>
  <sheetViews>
    <sheetView zoomScalePageLayoutView="0" workbookViewId="0" topLeftCell="A7">
      <selection activeCell="D14" sqref="D14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9" customHeight="1" thickBot="1">
      <c r="B1" s="33" t="s">
        <v>111</v>
      </c>
      <c r="C1" s="34"/>
      <c r="D1" s="34" t="s">
        <v>35</v>
      </c>
      <c r="E1" s="35"/>
    </row>
    <row r="2" spans="2:5" ht="30" customHeight="1" thickTop="1">
      <c r="B2" s="5" t="s">
        <v>33</v>
      </c>
      <c r="C2" s="6" t="s">
        <v>22</v>
      </c>
      <c r="D2" s="6" t="s">
        <v>34</v>
      </c>
      <c r="E2" s="7" t="s">
        <v>9</v>
      </c>
    </row>
    <row r="3" spans="2:5" ht="24.75" customHeight="1">
      <c r="B3" s="8" t="s">
        <v>36</v>
      </c>
      <c r="C3" s="9" t="s">
        <v>23</v>
      </c>
      <c r="D3" s="28">
        <v>2702</v>
      </c>
      <c r="E3" s="10" t="s">
        <v>10</v>
      </c>
    </row>
    <row r="4" spans="2:5" ht="24.75" customHeight="1">
      <c r="B4" s="11"/>
      <c r="C4" s="9" t="s">
        <v>24</v>
      </c>
      <c r="D4" s="57">
        <f>+'[6]mojtasesa140112'!$M$13+'[6]mojtasesa140112'!$L$13</f>
        <v>24</v>
      </c>
      <c r="E4" s="10" t="s">
        <v>11</v>
      </c>
    </row>
    <row r="5" spans="2:5" ht="24.75" customHeight="1">
      <c r="B5" s="66"/>
      <c r="C5" s="17" t="s">
        <v>25</v>
      </c>
      <c r="D5" s="29">
        <f>'[5]fvbo26'!$M$14</f>
        <v>22767</v>
      </c>
      <c r="E5" s="18" t="s">
        <v>49</v>
      </c>
    </row>
    <row r="6" spans="2:5" ht="24.75" customHeight="1">
      <c r="B6" s="67" t="str">
        <f>+"به تفکیک تعرفه: خانگی"&amp;'[5]fvbo26'!$M$8&amp;"-عمومی"&amp;'[5]fvbo26'!$M$9&amp;"-کشاورزی"&amp;'[5]fvbo26'!$M$10&amp;"-صنعتی"&amp;'[5]fvbo26'!$M$11&amp;"-تجاری"&amp;'[5]fvbo26'!$M$12&amp;"-روشنایی معابر"&amp;'[5]fvbo26'!$M$13</f>
        <v>به تفکیک تعرفه: خانگی18395-عمومی514-کشاورزی570-صنعتی369-تجاری2709-روشنایی معابر210</v>
      </c>
      <c r="C6" s="68"/>
      <c r="D6" s="68"/>
      <c r="E6" s="69"/>
    </row>
    <row r="7" spans="2:5" ht="22.5" customHeight="1">
      <c r="B7" s="11"/>
      <c r="C7" s="9" t="s">
        <v>26</v>
      </c>
      <c r="D7" s="57">
        <f>+'[6]mojtasesa140112'!$K$13+'[6]mojtasesa140112'!$J$13+'[6]mojtasesa140112'!$I$13</f>
        <v>693.2369999999999</v>
      </c>
      <c r="E7" s="10" t="s">
        <v>12</v>
      </c>
    </row>
    <row r="8" spans="2:5" ht="22.5" customHeight="1">
      <c r="B8" s="11"/>
      <c r="C8" s="9" t="s">
        <v>26</v>
      </c>
      <c r="D8" s="57">
        <f>+'[6]mojtasesa140112'!$H$13+'[6]mojtasesa140112'!$G$13+'[6]mojtasesa140112'!$F$13+'[6]mojtasesa140112'!$E$13</f>
        <v>381.753</v>
      </c>
      <c r="E8" s="10" t="s">
        <v>13</v>
      </c>
    </row>
    <row r="9" spans="2:5" ht="22.5" customHeight="1">
      <c r="B9" s="8" t="str">
        <f>+"با قدرت "&amp;'[6]mojtasesa140112'!$C$13+'[6]mojtasesa140112'!$A$13&amp;" KVA"</f>
        <v>با قدرت 144465 KVA</v>
      </c>
      <c r="C9" s="9" t="s">
        <v>27</v>
      </c>
      <c r="D9" s="28">
        <f>+'[6]mojtasesa140112'!$D$13+'[6]mojtasesa140112'!$B$13</f>
        <v>1057</v>
      </c>
      <c r="E9" s="10" t="s">
        <v>14</v>
      </c>
    </row>
    <row r="10" spans="2:5" ht="22.5" customHeight="1">
      <c r="B10" s="23"/>
      <c r="C10" s="9" t="s">
        <v>27</v>
      </c>
      <c r="D10" s="28">
        <f>'[6]lamp '!$B$12</f>
        <v>12712</v>
      </c>
      <c r="E10" s="10" t="s">
        <v>110</v>
      </c>
    </row>
    <row r="11" spans="2:5" ht="22.5" customHeight="1">
      <c r="B11" s="11"/>
      <c r="C11" s="9" t="s">
        <v>47</v>
      </c>
      <c r="D11" s="30">
        <v>48</v>
      </c>
      <c r="E11" s="10" t="s">
        <v>51</v>
      </c>
    </row>
    <row r="12" spans="2:5" ht="22.5" customHeight="1">
      <c r="B12" s="11"/>
      <c r="C12" s="9" t="s">
        <v>47</v>
      </c>
      <c r="D12" s="30">
        <v>27</v>
      </c>
      <c r="E12" s="10" t="s">
        <v>50</v>
      </c>
    </row>
    <row r="13" spans="2:5" ht="22.5" customHeight="1">
      <c r="B13" s="11"/>
      <c r="C13" s="9" t="s">
        <v>29</v>
      </c>
      <c r="D13" s="30">
        <v>40</v>
      </c>
      <c r="E13" s="10" t="s">
        <v>16</v>
      </c>
    </row>
    <row r="14" spans="2:5" ht="22.5" customHeight="1">
      <c r="B14" s="11"/>
      <c r="C14" s="9" t="s">
        <v>25</v>
      </c>
      <c r="D14" s="28">
        <f>'[4]فروش 2'!$A$30</f>
        <v>674</v>
      </c>
      <c r="E14" s="10" t="s">
        <v>56</v>
      </c>
    </row>
    <row r="15" spans="2:5" ht="22.5" customHeight="1">
      <c r="B15" s="11"/>
      <c r="C15" s="9" t="s">
        <v>30</v>
      </c>
      <c r="D15" s="28">
        <f>+'[5]fvbo26'!$L$14</f>
        <v>225526966</v>
      </c>
      <c r="E15" s="12" t="s">
        <v>17</v>
      </c>
    </row>
    <row r="16" spans="2:5" ht="22.5" customHeight="1">
      <c r="B16" s="11"/>
      <c r="C16" s="9" t="s">
        <v>31</v>
      </c>
      <c r="D16" s="28">
        <f>+'[5]fvbo26'!$G$14</f>
        <v>266995568873</v>
      </c>
      <c r="E16" s="12" t="s">
        <v>17</v>
      </c>
    </row>
    <row r="17" spans="2:5" ht="22.5" customHeight="1">
      <c r="B17" s="11"/>
      <c r="C17" s="9" t="s">
        <v>31</v>
      </c>
      <c r="D17" s="28">
        <f>+'[5]fvbo26'!$B$14</f>
        <v>261117657844</v>
      </c>
      <c r="E17" s="10" t="s">
        <v>18</v>
      </c>
    </row>
    <row r="18" spans="2:5" ht="22.5" customHeight="1">
      <c r="B18" s="11"/>
      <c r="C18" s="9" t="s">
        <v>48</v>
      </c>
      <c r="D18" s="31">
        <f>D17/D16</f>
        <v>0.9779849865905605</v>
      </c>
      <c r="E18" s="10" t="s">
        <v>19</v>
      </c>
    </row>
    <row r="19" spans="2:5" ht="22.5" customHeight="1">
      <c r="B19" s="11"/>
      <c r="C19" s="9" t="s">
        <v>31</v>
      </c>
      <c r="D19" s="28">
        <f>+'[5]fvbo26'!$D$14</f>
        <v>39456985661</v>
      </c>
      <c r="E19" s="10" t="s">
        <v>20</v>
      </c>
    </row>
    <row r="20" spans="2:5" ht="22.5" customHeight="1" thickBot="1">
      <c r="B20" s="65" t="str">
        <f>"زیر دیپلم"&amp;'[3]12'!$B$9&amp;"-دیپلم"&amp;'[3]12'!$C$9&amp;"-فوق دیپلم"&amp;'[3]12'!$D$9&amp;"-لیسانس"&amp;'[3]12'!$E$9&amp;"-فوق لیسانس"&amp;'[3]12'!$F$9</f>
        <v>زیر دیپلم0-دیپلم3-فوق دیپلم0-لیسانس5-فوق لیسانس5</v>
      </c>
      <c r="C20" s="14" t="s">
        <v>32</v>
      </c>
      <c r="D20" s="32">
        <f>+'[3]12'!$H$9</f>
        <v>13</v>
      </c>
      <c r="E20" s="15" t="s">
        <v>21</v>
      </c>
    </row>
    <row r="21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&amp;A&amp;C&amp;"DecoType Thuluth,Bold"&amp;11معاونت برنامه ريزي  ـ واحد آمار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2.421875" style="0" customWidth="1"/>
    <col min="2" max="2" width="15.28125" style="0" customWidth="1"/>
    <col min="3" max="3" width="18.7109375" style="0" bestFit="1" customWidth="1"/>
    <col min="4" max="4" width="20.57421875" style="0" customWidth="1"/>
    <col min="5" max="5" width="20.421875" style="0" customWidth="1"/>
    <col min="6" max="6" width="18.421875" style="0" customWidth="1"/>
    <col min="7" max="7" width="20.140625" style="0" customWidth="1"/>
    <col min="10" max="10" width="10.00390625" style="0" bestFit="1" customWidth="1"/>
  </cols>
  <sheetData>
    <row r="1" spans="2:7" ht="23.25">
      <c r="B1" s="71" t="s">
        <v>43</v>
      </c>
      <c r="C1" s="71"/>
      <c r="D1" s="71"/>
      <c r="E1" s="71"/>
      <c r="F1" s="71"/>
      <c r="G1" s="71"/>
    </row>
    <row r="2" spans="2:7" ht="15.75" thickBot="1">
      <c r="B2" s="70" t="str">
        <f>'p11401'!B1</f>
        <v>تا پایان  سال  1401</v>
      </c>
      <c r="C2" s="70"/>
      <c r="D2" s="70"/>
      <c r="E2" s="70"/>
      <c r="F2" s="70"/>
      <c r="G2" s="70"/>
    </row>
    <row r="3" spans="2:7" ht="23.25" thickTop="1">
      <c r="B3" s="19" t="s">
        <v>1</v>
      </c>
      <c r="C3" s="20" t="s">
        <v>2</v>
      </c>
      <c r="D3" s="20" t="s">
        <v>3</v>
      </c>
      <c r="E3" s="20" t="s">
        <v>3</v>
      </c>
      <c r="F3" s="20" t="s">
        <v>4</v>
      </c>
      <c r="G3" s="78" t="s">
        <v>5</v>
      </c>
    </row>
    <row r="4" spans="2:7" ht="22.5">
      <c r="B4" s="21" t="s">
        <v>6</v>
      </c>
      <c r="C4" s="22" t="s">
        <v>7</v>
      </c>
      <c r="D4" s="22" t="s">
        <v>7</v>
      </c>
      <c r="E4" s="22" t="s">
        <v>0</v>
      </c>
      <c r="F4" s="22" t="s">
        <v>8</v>
      </c>
      <c r="G4" s="79"/>
    </row>
    <row r="5" spans="2:7" ht="36" customHeight="1">
      <c r="B5" s="63">
        <f>C5/D5</f>
        <v>0.9092207221250919</v>
      </c>
      <c r="C5" s="37">
        <f>'[5]fvbn26'!$B$14</f>
        <v>36441186724</v>
      </c>
      <c r="D5" s="37">
        <f>'[5]fvbn26'!$G$14</f>
        <v>40079582259</v>
      </c>
      <c r="E5" s="37">
        <f>+'[5]fvbn26'!$L$14</f>
        <v>33590491</v>
      </c>
      <c r="F5" s="37">
        <f>+'[5]fvbn26'!$M$14</f>
        <v>7677</v>
      </c>
      <c r="G5" s="38" t="s">
        <v>44</v>
      </c>
    </row>
    <row r="6" spans="2:7" ht="36" customHeight="1">
      <c r="B6" s="63">
        <f>C6/D6</f>
        <v>0.9901306402981225</v>
      </c>
      <c r="C6" s="37">
        <f>'[5]fvbn27'!$B$14</f>
        <v>224676471120</v>
      </c>
      <c r="D6" s="37">
        <f>+'[5]fvbn27'!$G$14</f>
        <v>226915986614</v>
      </c>
      <c r="E6" s="37">
        <f>+'[5]fvbn27'!$L$14</f>
        <v>191936475</v>
      </c>
      <c r="F6" s="37">
        <f>+'[5]fvbn27'!$M$14</f>
        <v>15090</v>
      </c>
      <c r="G6" s="38" t="s">
        <v>45</v>
      </c>
    </row>
    <row r="7" spans="2:7" ht="36" customHeight="1" thickBot="1">
      <c r="B7" s="64">
        <f>C7/D7</f>
        <v>0.9779849865905605</v>
      </c>
      <c r="C7" s="40">
        <f>SUM(C5:C6)</f>
        <v>261117657844</v>
      </c>
      <c r="D7" s="40">
        <f>SUM(D5:D6)</f>
        <v>266995568873</v>
      </c>
      <c r="E7" s="40">
        <f>SUM(E5:E6)</f>
        <v>225526966</v>
      </c>
      <c r="F7" s="40">
        <f>SUM(F5:F6)</f>
        <v>22767</v>
      </c>
      <c r="G7" s="41" t="s">
        <v>46</v>
      </c>
    </row>
    <row r="8" spans="2:7" ht="32.25" thickTop="1">
      <c r="B8" s="42"/>
      <c r="C8" s="43"/>
      <c r="D8" s="43"/>
      <c r="E8" s="43"/>
      <c r="F8" s="44"/>
      <c r="G8" s="45"/>
    </row>
    <row r="9" spans="2:7" ht="19.5">
      <c r="B9" s="46"/>
      <c r="C9" s="46"/>
      <c r="D9" s="46"/>
      <c r="E9" s="46"/>
      <c r="F9" s="46"/>
      <c r="G9" s="46"/>
    </row>
    <row r="10" spans="2:7" ht="36.75" thickBot="1">
      <c r="B10" s="82" t="s">
        <v>37</v>
      </c>
      <c r="C10" s="82"/>
      <c r="D10" s="82"/>
      <c r="E10" s="82"/>
      <c r="F10" s="82"/>
      <c r="G10" s="82"/>
    </row>
    <row r="11" spans="1:7" ht="24.75" customHeight="1" thickTop="1">
      <c r="A11" s="76" t="s">
        <v>90</v>
      </c>
      <c r="B11" s="83" t="s">
        <v>38</v>
      </c>
      <c r="C11" s="74" t="s">
        <v>39</v>
      </c>
      <c r="D11" s="72" t="s">
        <v>40</v>
      </c>
      <c r="E11" s="72" t="s">
        <v>41</v>
      </c>
      <c r="F11" s="72" t="s">
        <v>42</v>
      </c>
      <c r="G11" s="80" t="s">
        <v>5</v>
      </c>
    </row>
    <row r="12" spans="1:7" ht="12.75" customHeight="1">
      <c r="A12" s="77"/>
      <c r="B12" s="84"/>
      <c r="C12" s="75"/>
      <c r="D12" s="73"/>
      <c r="E12" s="73"/>
      <c r="F12" s="73"/>
      <c r="G12" s="81"/>
    </row>
    <row r="13" spans="1:7" ht="36" customHeight="1">
      <c r="A13" s="47">
        <f>+'[5]fvbn26'!$M$13</f>
        <v>72</v>
      </c>
      <c r="B13" s="48">
        <f>+'[5]fvbn26'!$M$12</f>
        <v>900</v>
      </c>
      <c r="C13" s="49">
        <f>+'[5]fvbn26'!$M$11</f>
        <v>52</v>
      </c>
      <c r="D13" s="49">
        <f>+'[5]fvbn26'!$M$10</f>
        <v>171</v>
      </c>
      <c r="E13" s="49">
        <f>+'[5]fvbn26'!$M$9</f>
        <v>188</v>
      </c>
      <c r="F13" s="49">
        <f>+'[5]fvbn26'!$M$8</f>
        <v>6294</v>
      </c>
      <c r="G13" s="50" t="s">
        <v>44</v>
      </c>
    </row>
    <row r="14" spans="1:7" ht="36" customHeight="1">
      <c r="A14" s="47">
        <f>+'[5]fvbn27'!$M$13</f>
        <v>138</v>
      </c>
      <c r="B14" s="48">
        <f>+'[5]fvbn27'!$M$12</f>
        <v>1809</v>
      </c>
      <c r="C14" s="49">
        <f>+'[5]fvbn27'!$M$11</f>
        <v>317</v>
      </c>
      <c r="D14" s="49">
        <f>+'[5]fvbn27'!$M$10</f>
        <v>399</v>
      </c>
      <c r="E14" s="49">
        <f>+'[5]fvbn27'!$M$9</f>
        <v>326</v>
      </c>
      <c r="F14" s="49">
        <f>+'[5]fvbn27'!$M$8</f>
        <v>12101</v>
      </c>
      <c r="G14" s="50" t="s">
        <v>45</v>
      </c>
    </row>
    <row r="15" spans="1:7" ht="36" customHeight="1" thickBot="1">
      <c r="A15" s="51">
        <f aca="true" t="shared" si="0" ref="A15:F15">SUM(A13:A14)</f>
        <v>210</v>
      </c>
      <c r="B15" s="52">
        <f t="shared" si="0"/>
        <v>2709</v>
      </c>
      <c r="C15" s="52">
        <f t="shared" si="0"/>
        <v>369</v>
      </c>
      <c r="D15" s="53">
        <f t="shared" si="0"/>
        <v>570</v>
      </c>
      <c r="E15" s="53">
        <f t="shared" si="0"/>
        <v>514</v>
      </c>
      <c r="F15" s="53">
        <f t="shared" si="0"/>
        <v>18395</v>
      </c>
      <c r="G15" s="54" t="s">
        <v>46</v>
      </c>
    </row>
    <row r="16" spans="2:7" ht="31.5" customHeight="1" thickTop="1">
      <c r="B16" s="1"/>
      <c r="C16" s="2"/>
      <c r="D16" s="2"/>
      <c r="E16" s="2"/>
      <c r="F16" s="3"/>
      <c r="G16" s="4"/>
    </row>
    <row r="18" ht="13.5" thickBot="1"/>
    <row r="19" spans="3:6" ht="24" thickBot="1">
      <c r="C19" s="24">
        <f>IF(C7='p11401'!D17,1," ")</f>
        <v>1</v>
      </c>
      <c r="D19" s="24">
        <f>IF(D7='p11401'!D16,1," ")</f>
        <v>1</v>
      </c>
      <c r="E19" s="24">
        <f>IF(E7='p11401'!D15,1," ")</f>
        <v>1</v>
      </c>
      <c r="F19" s="24">
        <f>IF(F7='p11401'!D5,1," ")</f>
        <v>1</v>
      </c>
    </row>
    <row r="20" ht="24" thickBot="1">
      <c r="F20" s="24">
        <f>IF(SUM(A15:F15)=F7,1," ")</f>
        <v>1</v>
      </c>
    </row>
  </sheetData>
  <sheetProtection/>
  <mergeCells count="11">
    <mergeCell ref="A11:A12"/>
    <mergeCell ref="B11:B12"/>
    <mergeCell ref="C11:C12"/>
    <mergeCell ref="D11:D12"/>
    <mergeCell ref="E11:E12"/>
    <mergeCell ref="F11:F12"/>
    <mergeCell ref="G11:G12"/>
    <mergeCell ref="B1:G1"/>
    <mergeCell ref="B2:G2"/>
    <mergeCell ref="G3:G4"/>
    <mergeCell ref="B10:G10"/>
  </mergeCells>
  <printOptions/>
  <pageMargins left="1.141732283464567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&amp;L&amp;F-&amp;A&amp;Cمعاونت برنامه ریزی  -واحد آمار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9" customHeight="1" thickBot="1">
      <c r="B1" s="33" t="s">
        <v>61</v>
      </c>
      <c r="C1" s="34"/>
      <c r="D1" s="34" t="s">
        <v>35</v>
      </c>
      <c r="E1" s="35"/>
    </row>
    <row r="2" spans="2:5" ht="30" customHeight="1" thickTop="1">
      <c r="B2" s="5" t="s">
        <v>33</v>
      </c>
      <c r="C2" s="6" t="s">
        <v>22</v>
      </c>
      <c r="D2" s="6" t="s">
        <v>34</v>
      </c>
      <c r="E2" s="7" t="s">
        <v>9</v>
      </c>
    </row>
    <row r="3" spans="2:5" ht="24.75" customHeight="1">
      <c r="B3" s="8" t="s">
        <v>36</v>
      </c>
      <c r="C3" s="9" t="s">
        <v>23</v>
      </c>
      <c r="D3" s="28">
        <v>3500</v>
      </c>
      <c r="E3" s="10" t="s">
        <v>10</v>
      </c>
    </row>
    <row r="4" spans="2:5" ht="24.75" customHeight="1">
      <c r="B4" s="11"/>
      <c r="C4" s="9" t="s">
        <v>24</v>
      </c>
      <c r="D4" s="57">
        <v>16</v>
      </c>
      <c r="E4" s="10" t="s">
        <v>11</v>
      </c>
    </row>
    <row r="5" spans="2:5" ht="24.75" customHeight="1">
      <c r="B5" s="16"/>
      <c r="C5" s="17" t="s">
        <v>25</v>
      </c>
      <c r="D5" s="29">
        <v>14193</v>
      </c>
      <c r="E5" s="18" t="s">
        <v>49</v>
      </c>
    </row>
    <row r="6" spans="2:5" ht="24.75" customHeight="1">
      <c r="B6" s="67" t="s">
        <v>62</v>
      </c>
      <c r="C6" s="68"/>
      <c r="D6" s="68"/>
      <c r="E6" s="69"/>
    </row>
    <row r="7" spans="2:5" ht="22.5" customHeight="1">
      <c r="B7" s="11"/>
      <c r="C7" s="9" t="s">
        <v>26</v>
      </c>
      <c r="D7" s="55">
        <v>617</v>
      </c>
      <c r="E7" s="10" t="s">
        <v>12</v>
      </c>
    </row>
    <row r="8" spans="2:5" ht="22.5" customHeight="1">
      <c r="B8" s="11"/>
      <c r="C8" s="9" t="s">
        <v>26</v>
      </c>
      <c r="D8" s="55">
        <v>279.18</v>
      </c>
      <c r="E8" s="10" t="s">
        <v>13</v>
      </c>
    </row>
    <row r="9" spans="2:5" ht="22.5" customHeight="1">
      <c r="B9" s="8" t="s">
        <v>60</v>
      </c>
      <c r="C9" s="9" t="s">
        <v>27</v>
      </c>
      <c r="D9" s="28">
        <v>612</v>
      </c>
      <c r="E9" s="10" t="s">
        <v>14</v>
      </c>
    </row>
    <row r="10" spans="2:5" ht="22.5" customHeight="1">
      <c r="B10" s="23"/>
      <c r="C10" s="9" t="s">
        <v>27</v>
      </c>
      <c r="D10" s="28">
        <v>1744</v>
      </c>
      <c r="E10" s="10" t="s">
        <v>58</v>
      </c>
    </row>
    <row r="11" spans="2:5" ht="22.5" customHeight="1">
      <c r="B11" s="11"/>
      <c r="C11" s="9" t="s">
        <v>28</v>
      </c>
      <c r="D11" s="28">
        <v>6700</v>
      </c>
      <c r="E11" s="56" t="s">
        <v>59</v>
      </c>
    </row>
    <row r="12" spans="2:5" ht="22.5" customHeight="1">
      <c r="B12" s="11"/>
      <c r="C12" s="9" t="s">
        <v>47</v>
      </c>
      <c r="D12" s="30">
        <v>25</v>
      </c>
      <c r="E12" s="10" t="s">
        <v>51</v>
      </c>
    </row>
    <row r="13" spans="2:5" ht="22.5" customHeight="1">
      <c r="B13" s="11"/>
      <c r="C13" s="9" t="s">
        <v>47</v>
      </c>
      <c r="D13" s="30">
        <v>25</v>
      </c>
      <c r="E13" s="10" t="s">
        <v>50</v>
      </c>
    </row>
    <row r="14" spans="2:5" ht="22.5" customHeight="1">
      <c r="B14" s="11"/>
      <c r="C14" s="9" t="s">
        <v>29</v>
      </c>
      <c r="D14" s="30">
        <v>34</v>
      </c>
      <c r="E14" s="10" t="s">
        <v>16</v>
      </c>
    </row>
    <row r="15" spans="2:5" ht="22.5" customHeight="1">
      <c r="B15" s="11"/>
      <c r="C15" s="9" t="s">
        <v>25</v>
      </c>
      <c r="D15" s="28">
        <v>788</v>
      </c>
      <c r="E15" s="10" t="s">
        <v>56</v>
      </c>
    </row>
    <row r="16" spans="2:5" ht="22.5" customHeight="1">
      <c r="B16" s="11"/>
      <c r="C16" s="9" t="s">
        <v>30</v>
      </c>
      <c r="D16" s="28">
        <v>130679044</v>
      </c>
      <c r="E16" s="12" t="s">
        <v>17</v>
      </c>
    </row>
    <row r="17" spans="2:5" ht="22.5" customHeight="1">
      <c r="B17" s="11"/>
      <c r="C17" s="9" t="s">
        <v>31</v>
      </c>
      <c r="D17" s="28">
        <v>20191386786</v>
      </c>
      <c r="E17" s="12" t="s">
        <v>17</v>
      </c>
    </row>
    <row r="18" spans="2:5" ht="22.5" customHeight="1">
      <c r="B18" s="11"/>
      <c r="C18" s="9" t="s">
        <v>31</v>
      </c>
      <c r="D18" s="28">
        <v>19960562018</v>
      </c>
      <c r="E18" s="10" t="s">
        <v>18</v>
      </c>
    </row>
    <row r="19" spans="2:5" ht="22.5" customHeight="1">
      <c r="B19" s="11"/>
      <c r="C19" s="9" t="s">
        <v>48</v>
      </c>
      <c r="D19" s="31">
        <v>0.9885681567865341</v>
      </c>
      <c r="E19" s="10" t="s">
        <v>19</v>
      </c>
    </row>
    <row r="20" spans="2:5" ht="22.5" customHeight="1">
      <c r="B20" s="11"/>
      <c r="C20" s="9" t="s">
        <v>31</v>
      </c>
      <c r="D20" s="28">
        <v>1157793490</v>
      </c>
      <c r="E20" s="10" t="s">
        <v>20</v>
      </c>
    </row>
    <row r="21" spans="2:5" ht="22.5" customHeight="1" thickBot="1">
      <c r="B21" s="13" t="s">
        <v>63</v>
      </c>
      <c r="C21" s="14" t="s">
        <v>32</v>
      </c>
      <c r="D21" s="32">
        <v>8</v>
      </c>
      <c r="E21" s="15" t="s">
        <v>21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&amp;A&amp;C&amp;"DecoType Thuluth,Bold"&amp;11معاونت برنامه ريزي و مهندسي ـ دفتر فناوري اطلاعات و ارتباطات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B19" sqref="B19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71" t="s">
        <v>43</v>
      </c>
      <c r="B1" s="71"/>
      <c r="C1" s="71"/>
      <c r="D1" s="71"/>
      <c r="E1" s="71"/>
      <c r="F1" s="71"/>
    </row>
    <row r="2" spans="1:6" ht="26.25" thickBot="1">
      <c r="A2" s="70" t="str">
        <f>'p188'!B1</f>
        <v>تا پايان سال 88</v>
      </c>
      <c r="B2" s="70"/>
      <c r="C2" s="70"/>
      <c r="D2" s="70"/>
      <c r="E2" s="70"/>
      <c r="F2" s="70"/>
    </row>
    <row r="3" spans="1:6" ht="23.25" thickTop="1">
      <c r="A3" s="19" t="s">
        <v>1</v>
      </c>
      <c r="B3" s="20" t="s">
        <v>2</v>
      </c>
      <c r="C3" s="20" t="s">
        <v>3</v>
      </c>
      <c r="D3" s="20" t="s">
        <v>3</v>
      </c>
      <c r="E3" s="20" t="s">
        <v>4</v>
      </c>
      <c r="F3" s="78" t="s">
        <v>5</v>
      </c>
    </row>
    <row r="4" spans="1:6" ht="22.5">
      <c r="A4" s="21" t="s">
        <v>6</v>
      </c>
      <c r="B4" s="22" t="s">
        <v>7</v>
      </c>
      <c r="C4" s="22" t="s">
        <v>7</v>
      </c>
      <c r="D4" s="22" t="s">
        <v>0</v>
      </c>
      <c r="E4" s="22" t="s">
        <v>8</v>
      </c>
      <c r="F4" s="79"/>
    </row>
    <row r="5" spans="1:6" ht="36" customHeight="1">
      <c r="A5" s="36">
        <f>B5/C5</f>
        <v>0.9781891878383917</v>
      </c>
      <c r="B5" s="37">
        <v>2991570078</v>
      </c>
      <c r="C5" s="37">
        <v>3058273507</v>
      </c>
      <c r="D5" s="37">
        <v>22027845</v>
      </c>
      <c r="E5" s="37">
        <v>4959</v>
      </c>
      <c r="F5" s="38" t="s">
        <v>44</v>
      </c>
    </row>
    <row r="6" spans="1:6" ht="36" customHeight="1">
      <c r="A6" s="36">
        <f>B6/C6</f>
        <v>0.990420810489757</v>
      </c>
      <c r="B6" s="37">
        <v>16968991940</v>
      </c>
      <c r="C6" s="37">
        <v>17133113279</v>
      </c>
      <c r="D6" s="37">
        <v>108651199</v>
      </c>
      <c r="E6" s="37">
        <v>9234</v>
      </c>
      <c r="F6" s="38" t="s">
        <v>45</v>
      </c>
    </row>
    <row r="7" spans="1:6" ht="36" customHeight="1" thickBot="1">
      <c r="A7" s="39">
        <f>B7/C7</f>
        <v>0.9885681567865341</v>
      </c>
      <c r="B7" s="40">
        <f>SUM(B5:B6)</f>
        <v>19960562018</v>
      </c>
      <c r="C7" s="40">
        <f>SUM(C5:C6)</f>
        <v>20191386786</v>
      </c>
      <c r="D7" s="40">
        <f>SUM(D5:D6)</f>
        <v>130679044</v>
      </c>
      <c r="E7" s="40">
        <f>SUM(E5:E6)</f>
        <v>14193</v>
      </c>
      <c r="F7" s="41" t="s">
        <v>46</v>
      </c>
    </row>
    <row r="8" spans="1:6" ht="32.25" thickTop="1">
      <c r="A8" s="42"/>
      <c r="B8" s="43"/>
      <c r="C8" s="43"/>
      <c r="D8" s="43"/>
      <c r="E8" s="44"/>
      <c r="F8" s="45"/>
    </row>
    <row r="9" spans="1:6" ht="19.5">
      <c r="A9" s="46"/>
      <c r="B9" s="46"/>
      <c r="C9" s="46"/>
      <c r="D9" s="46"/>
      <c r="E9" s="46"/>
      <c r="F9" s="46"/>
    </row>
    <row r="10" spans="1:6" ht="36.75" thickBot="1">
      <c r="A10" s="82" t="s">
        <v>37</v>
      </c>
      <c r="B10" s="82"/>
      <c r="C10" s="82"/>
      <c r="D10" s="82"/>
      <c r="E10" s="82"/>
      <c r="F10" s="82"/>
    </row>
    <row r="11" spans="1:6" ht="24.75" customHeight="1" thickTop="1">
      <c r="A11" s="76" t="s">
        <v>38</v>
      </c>
      <c r="B11" s="74" t="s">
        <v>39</v>
      </c>
      <c r="C11" s="72" t="s">
        <v>40</v>
      </c>
      <c r="D11" s="72" t="s">
        <v>41</v>
      </c>
      <c r="E11" s="72" t="s">
        <v>42</v>
      </c>
      <c r="F11" s="80" t="s">
        <v>5</v>
      </c>
    </row>
    <row r="12" spans="1:6" ht="12.75">
      <c r="A12" s="77"/>
      <c r="B12" s="75"/>
      <c r="C12" s="73"/>
      <c r="D12" s="73"/>
      <c r="E12" s="73"/>
      <c r="F12" s="81"/>
    </row>
    <row r="13" spans="1:6" ht="36" customHeight="1">
      <c r="A13" s="47">
        <v>534</v>
      </c>
      <c r="B13" s="49">
        <v>27</v>
      </c>
      <c r="C13" s="49">
        <v>56</v>
      </c>
      <c r="D13" s="49">
        <v>181</v>
      </c>
      <c r="E13" s="49">
        <v>4161</v>
      </c>
      <c r="F13" s="50" t="s">
        <v>44</v>
      </c>
    </row>
    <row r="14" spans="1:6" ht="36" customHeight="1">
      <c r="A14" s="47">
        <v>944</v>
      </c>
      <c r="B14" s="49">
        <v>188</v>
      </c>
      <c r="C14" s="49">
        <v>190</v>
      </c>
      <c r="D14" s="49">
        <v>347</v>
      </c>
      <c r="E14" s="49">
        <v>7565</v>
      </c>
      <c r="F14" s="50" t="s">
        <v>45</v>
      </c>
    </row>
    <row r="15" spans="1:6" ht="36" customHeight="1" thickBot="1">
      <c r="A15" s="51">
        <f>SUM(A13:A14)</f>
        <v>1478</v>
      </c>
      <c r="B15" s="52">
        <f>SUM(B13:B14)</f>
        <v>215</v>
      </c>
      <c r="C15" s="53">
        <f>SUM(C13:C14)</f>
        <v>246</v>
      </c>
      <c r="D15" s="53">
        <f>SUM(D13:D14)</f>
        <v>528</v>
      </c>
      <c r="E15" s="53">
        <f>SUM(E13:E14)</f>
        <v>11726</v>
      </c>
      <c r="F15" s="54" t="s">
        <v>46</v>
      </c>
    </row>
    <row r="16" spans="1:6" ht="32.25" thickTop="1">
      <c r="A16" s="1"/>
      <c r="B16" s="2"/>
      <c r="C16" s="2"/>
      <c r="D16" s="2"/>
      <c r="E16" s="3"/>
      <c r="F16" s="4"/>
    </row>
    <row r="18" ht="13.5" thickBot="1"/>
    <row r="19" spans="2:5" ht="24" thickBot="1">
      <c r="B19" s="24">
        <f>IF(B7='p188'!D18,1," ")</f>
        <v>1</v>
      </c>
      <c r="C19" s="24">
        <f>IF(C7='p188'!D17,1," ")</f>
        <v>1</v>
      </c>
      <c r="D19" s="24">
        <f>IF(D7='p188'!D16,1," ")</f>
        <v>1</v>
      </c>
      <c r="E19" s="24">
        <f>IF(E7='p188'!D5,1," ")</f>
        <v>1</v>
      </c>
    </row>
    <row r="20" ht="24" thickBot="1">
      <c r="E20" s="24">
        <f>IF(SUM(A15:E15)=E7,1," ")</f>
        <v>1</v>
      </c>
    </row>
  </sheetData>
  <sheetProtection/>
  <mergeCells count="10">
    <mergeCell ref="A1:F1"/>
    <mergeCell ref="A2:F2"/>
    <mergeCell ref="F3:F4"/>
    <mergeCell ref="A10:F10"/>
    <mergeCell ref="A11:A12"/>
    <mergeCell ref="B11:B12"/>
    <mergeCell ref="C11:C12"/>
    <mergeCell ref="D11:D12"/>
    <mergeCell ref="E11:E12"/>
    <mergeCell ref="F11:F12"/>
  </mergeCells>
  <printOptions/>
  <pageMargins left="1.141732283464567" right="0.7480314960629921" top="0.74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9" customHeight="1" thickBot="1">
      <c r="B1" s="33" t="s">
        <v>64</v>
      </c>
      <c r="C1" s="34"/>
      <c r="D1" s="34" t="s">
        <v>35</v>
      </c>
      <c r="E1" s="35"/>
    </row>
    <row r="2" spans="2:5" ht="30" customHeight="1" thickTop="1">
      <c r="B2" s="5" t="s">
        <v>33</v>
      </c>
      <c r="C2" s="6" t="s">
        <v>22</v>
      </c>
      <c r="D2" s="6" t="s">
        <v>34</v>
      </c>
      <c r="E2" s="7" t="s">
        <v>9</v>
      </c>
    </row>
    <row r="3" spans="2:5" ht="24.75" customHeight="1">
      <c r="B3" s="8" t="s">
        <v>36</v>
      </c>
      <c r="C3" s="9" t="s">
        <v>23</v>
      </c>
      <c r="D3" s="28">
        <v>3500</v>
      </c>
      <c r="E3" s="10" t="s">
        <v>10</v>
      </c>
    </row>
    <row r="4" spans="2:5" ht="24.75" customHeight="1">
      <c r="B4" s="11"/>
      <c r="C4" s="9" t="s">
        <v>24</v>
      </c>
      <c r="D4" s="57">
        <v>16</v>
      </c>
      <c r="E4" s="10" t="s">
        <v>11</v>
      </c>
    </row>
    <row r="5" spans="2:5" ht="24.75" customHeight="1">
      <c r="B5" s="16"/>
      <c r="C5" s="17" t="s">
        <v>25</v>
      </c>
      <c r="D5" s="29">
        <v>15255</v>
      </c>
      <c r="E5" s="18" t="s">
        <v>49</v>
      </c>
    </row>
    <row r="6" spans="2:5" ht="24.75" customHeight="1">
      <c r="B6" s="67" t="s">
        <v>70</v>
      </c>
      <c r="C6" s="68"/>
      <c r="D6" s="68"/>
      <c r="E6" s="69"/>
    </row>
    <row r="7" spans="2:5" ht="22.5" customHeight="1">
      <c r="B7" s="11"/>
      <c r="C7" s="9" t="s">
        <v>26</v>
      </c>
      <c r="D7" s="57">
        <v>534.91</v>
      </c>
      <c r="E7" s="10" t="s">
        <v>12</v>
      </c>
    </row>
    <row r="8" spans="2:5" ht="22.5" customHeight="1">
      <c r="B8" s="11"/>
      <c r="C8" s="9" t="s">
        <v>26</v>
      </c>
      <c r="D8" s="57">
        <v>326</v>
      </c>
      <c r="E8" s="10" t="s">
        <v>13</v>
      </c>
    </row>
    <row r="9" spans="2:5" ht="22.5" customHeight="1">
      <c r="B9" s="8" t="s">
        <v>65</v>
      </c>
      <c r="C9" s="9" t="s">
        <v>27</v>
      </c>
      <c r="D9" s="28">
        <v>644</v>
      </c>
      <c r="E9" s="10" t="s">
        <v>14</v>
      </c>
    </row>
    <row r="10" spans="2:5" ht="22.5" customHeight="1">
      <c r="B10" s="23"/>
      <c r="C10" s="9" t="s">
        <v>27</v>
      </c>
      <c r="D10" s="28">
        <v>2334</v>
      </c>
      <c r="E10" s="10" t="s">
        <v>58</v>
      </c>
    </row>
    <row r="11" spans="2:5" ht="22.5" customHeight="1">
      <c r="B11" s="11"/>
      <c r="C11" s="9" t="s">
        <v>28</v>
      </c>
      <c r="D11" s="28">
        <v>7094</v>
      </c>
      <c r="E11" s="56" t="s">
        <v>59</v>
      </c>
    </row>
    <row r="12" spans="2:5" ht="22.5" customHeight="1">
      <c r="B12" s="11"/>
      <c r="C12" s="9" t="s">
        <v>47</v>
      </c>
      <c r="D12" s="30">
        <v>31</v>
      </c>
      <c r="E12" s="10" t="s">
        <v>51</v>
      </c>
    </row>
    <row r="13" spans="2:5" ht="22.5" customHeight="1">
      <c r="B13" s="11"/>
      <c r="C13" s="9" t="s">
        <v>47</v>
      </c>
      <c r="D13" s="30">
        <v>22</v>
      </c>
      <c r="E13" s="10" t="s">
        <v>50</v>
      </c>
    </row>
    <row r="14" spans="2:5" ht="22.5" customHeight="1">
      <c r="B14" s="11"/>
      <c r="C14" s="9" t="s">
        <v>29</v>
      </c>
      <c r="D14" s="30">
        <v>35</v>
      </c>
      <c r="E14" s="10" t="s">
        <v>16</v>
      </c>
    </row>
    <row r="15" spans="2:5" ht="22.5" customHeight="1">
      <c r="B15" s="11"/>
      <c r="C15" s="9" t="s">
        <v>25</v>
      </c>
      <c r="D15" s="28">
        <v>1080</v>
      </c>
      <c r="E15" s="10" t="s">
        <v>56</v>
      </c>
    </row>
    <row r="16" spans="2:5" ht="22.5" customHeight="1">
      <c r="B16" s="11"/>
      <c r="C16" s="9" t="s">
        <v>30</v>
      </c>
      <c r="D16" s="28">
        <v>136784826</v>
      </c>
      <c r="E16" s="12" t="s">
        <v>17</v>
      </c>
    </row>
    <row r="17" spans="2:5" ht="22.5" customHeight="1">
      <c r="B17" s="11"/>
      <c r="C17" s="9" t="s">
        <v>31</v>
      </c>
      <c r="D17" s="28">
        <v>25040687268</v>
      </c>
      <c r="E17" s="12" t="s">
        <v>17</v>
      </c>
    </row>
    <row r="18" spans="2:5" ht="22.5" customHeight="1">
      <c r="B18" s="11"/>
      <c r="C18" s="9" t="s">
        <v>31</v>
      </c>
      <c r="D18" s="28">
        <v>20472484510</v>
      </c>
      <c r="E18" s="10" t="s">
        <v>18</v>
      </c>
    </row>
    <row r="19" spans="2:5" ht="22.5" customHeight="1">
      <c r="B19" s="11"/>
      <c r="C19" s="9" t="s">
        <v>48</v>
      </c>
      <c r="D19" s="31">
        <v>0.8175687947735445</v>
      </c>
      <c r="E19" s="10" t="s">
        <v>19</v>
      </c>
    </row>
    <row r="20" spans="2:5" ht="22.5" customHeight="1">
      <c r="B20" s="11"/>
      <c r="C20" s="9" t="s">
        <v>31</v>
      </c>
      <c r="D20" s="28">
        <v>5725996248</v>
      </c>
      <c r="E20" s="10" t="s">
        <v>20</v>
      </c>
    </row>
    <row r="21" spans="2:5" ht="22.5" customHeight="1" thickBot="1">
      <c r="B21" s="13" t="s">
        <v>66</v>
      </c>
      <c r="C21" s="14" t="s">
        <v>32</v>
      </c>
      <c r="D21" s="32">
        <v>7</v>
      </c>
      <c r="E21" s="15" t="s">
        <v>21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&amp;A&amp;C&amp;"DecoType Thuluth,Bold"&amp;11معاونت برنامه ريزي و مهندسي ـ دفتر فناوري اطلاعات و ارتباطات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71" t="s">
        <v>43</v>
      </c>
      <c r="B1" s="71"/>
      <c r="C1" s="71"/>
      <c r="D1" s="71"/>
      <c r="E1" s="71"/>
      <c r="F1" s="71"/>
    </row>
    <row r="2" spans="1:6" ht="26.25" thickBot="1">
      <c r="A2" s="70" t="str">
        <f>'p189'!B1</f>
        <v>تا پايان سال 89</v>
      </c>
      <c r="B2" s="70"/>
      <c r="C2" s="70"/>
      <c r="D2" s="70"/>
      <c r="E2" s="70"/>
      <c r="F2" s="70"/>
    </row>
    <row r="3" spans="1:6" ht="23.25" thickTop="1">
      <c r="A3" s="19" t="s">
        <v>1</v>
      </c>
      <c r="B3" s="20" t="s">
        <v>2</v>
      </c>
      <c r="C3" s="20" t="s">
        <v>3</v>
      </c>
      <c r="D3" s="20" t="s">
        <v>3</v>
      </c>
      <c r="E3" s="20" t="s">
        <v>4</v>
      </c>
      <c r="F3" s="78" t="s">
        <v>5</v>
      </c>
    </row>
    <row r="4" spans="1:6" ht="22.5">
      <c r="A4" s="21" t="s">
        <v>6</v>
      </c>
      <c r="B4" s="22" t="s">
        <v>7</v>
      </c>
      <c r="C4" s="22" t="s">
        <v>7</v>
      </c>
      <c r="D4" s="22" t="s">
        <v>0</v>
      </c>
      <c r="E4" s="22" t="s">
        <v>8</v>
      </c>
      <c r="F4" s="79"/>
    </row>
    <row r="5" spans="1:6" ht="36" customHeight="1">
      <c r="A5" s="36">
        <f>B5/C5</f>
        <v>0.847301878413694</v>
      </c>
      <c r="B5" s="37">
        <v>3258102047</v>
      </c>
      <c r="C5" s="37">
        <v>3845267112</v>
      </c>
      <c r="D5" s="37">
        <v>22117004</v>
      </c>
      <c r="E5" s="37">
        <v>5385</v>
      </c>
      <c r="F5" s="38" t="s">
        <v>44</v>
      </c>
    </row>
    <row r="6" spans="1:6" ht="36" customHeight="1">
      <c r="A6" s="36">
        <f>B6/C6</f>
        <v>0.8121746271742083</v>
      </c>
      <c r="B6" s="37">
        <v>17214382463</v>
      </c>
      <c r="C6" s="37">
        <v>21195420156</v>
      </c>
      <c r="D6" s="37">
        <v>114667822</v>
      </c>
      <c r="E6" s="37">
        <v>9870</v>
      </c>
      <c r="F6" s="38" t="s">
        <v>45</v>
      </c>
    </row>
    <row r="7" spans="1:6" ht="36" customHeight="1" thickBot="1">
      <c r="A7" s="39">
        <f>B7/C7</f>
        <v>0.8175687947735445</v>
      </c>
      <c r="B7" s="40">
        <f>SUM(B5:B6)</f>
        <v>20472484510</v>
      </c>
      <c r="C7" s="40">
        <f>SUM(C5:C6)</f>
        <v>25040687268</v>
      </c>
      <c r="D7" s="40">
        <f>SUM(D5:D6)</f>
        <v>136784826</v>
      </c>
      <c r="E7" s="40">
        <f>SUM(E5:E6)</f>
        <v>15255</v>
      </c>
      <c r="F7" s="41" t="s">
        <v>46</v>
      </c>
    </row>
    <row r="8" spans="1:6" ht="32.25" thickTop="1">
      <c r="A8" s="42"/>
      <c r="B8" s="43"/>
      <c r="C8" s="43"/>
      <c r="D8" s="43"/>
      <c r="E8" s="44"/>
      <c r="F8" s="45"/>
    </row>
    <row r="9" spans="1:6" ht="19.5">
      <c r="A9" s="46"/>
      <c r="B9" s="46"/>
      <c r="C9" s="46"/>
      <c r="D9" s="46"/>
      <c r="E9" s="46"/>
      <c r="F9" s="46"/>
    </row>
    <row r="10" spans="1:6" ht="36.75" thickBot="1">
      <c r="A10" s="82" t="s">
        <v>37</v>
      </c>
      <c r="B10" s="82"/>
      <c r="C10" s="82"/>
      <c r="D10" s="82"/>
      <c r="E10" s="82"/>
      <c r="F10" s="82"/>
    </row>
    <row r="11" spans="1:6" ht="24.75" customHeight="1" thickTop="1">
      <c r="A11" s="76" t="s">
        <v>38</v>
      </c>
      <c r="B11" s="74" t="s">
        <v>39</v>
      </c>
      <c r="C11" s="72" t="s">
        <v>40</v>
      </c>
      <c r="D11" s="72" t="s">
        <v>41</v>
      </c>
      <c r="E11" s="72" t="s">
        <v>42</v>
      </c>
      <c r="F11" s="80" t="s">
        <v>5</v>
      </c>
    </row>
    <row r="12" spans="1:6" ht="12.75">
      <c r="A12" s="77"/>
      <c r="B12" s="75"/>
      <c r="C12" s="73"/>
      <c r="D12" s="73"/>
      <c r="E12" s="73"/>
      <c r="F12" s="81"/>
    </row>
    <row r="13" spans="1:6" ht="36" customHeight="1">
      <c r="A13" s="47">
        <v>572</v>
      </c>
      <c r="B13" s="49">
        <v>20</v>
      </c>
      <c r="C13" s="49">
        <v>75</v>
      </c>
      <c r="D13" s="49">
        <v>179</v>
      </c>
      <c r="E13" s="49">
        <v>4539</v>
      </c>
      <c r="F13" s="50" t="s">
        <v>44</v>
      </c>
    </row>
    <row r="14" spans="1:6" ht="36" customHeight="1">
      <c r="A14" s="47">
        <v>1044</v>
      </c>
      <c r="B14" s="49">
        <v>177</v>
      </c>
      <c r="C14" s="49">
        <v>227</v>
      </c>
      <c r="D14" s="49">
        <v>360</v>
      </c>
      <c r="E14" s="49">
        <v>8062</v>
      </c>
      <c r="F14" s="50" t="s">
        <v>45</v>
      </c>
    </row>
    <row r="15" spans="1:6" ht="36" customHeight="1" thickBot="1">
      <c r="A15" s="51">
        <f>SUM(A13:A14)</f>
        <v>1616</v>
      </c>
      <c r="B15" s="52">
        <f>SUM(B13:B14)</f>
        <v>197</v>
      </c>
      <c r="C15" s="53">
        <f>SUM(C13:C14)</f>
        <v>302</v>
      </c>
      <c r="D15" s="53">
        <f>SUM(D13:D14)</f>
        <v>539</v>
      </c>
      <c r="E15" s="53">
        <f>SUM(E13:E14)</f>
        <v>12601</v>
      </c>
      <c r="F15" s="54" t="s">
        <v>46</v>
      </c>
    </row>
    <row r="16" spans="1:6" ht="32.25" thickTop="1">
      <c r="A16" s="1"/>
      <c r="B16" s="2"/>
      <c r="C16" s="2"/>
      <c r="D16" s="2"/>
      <c r="E16" s="3"/>
      <c r="F16" s="4"/>
    </row>
    <row r="18" ht="13.5" thickBot="1"/>
    <row r="19" spans="2:5" ht="24" thickBot="1">
      <c r="B19" s="24">
        <f>IF(B7='p189'!D18,1," ")</f>
        <v>1</v>
      </c>
      <c r="C19" s="24">
        <f>IF(C7='p189'!D17,1," ")</f>
        <v>1</v>
      </c>
      <c r="D19" s="24">
        <f>IF(D7='p189'!D16,1," ")</f>
        <v>1</v>
      </c>
      <c r="E19" s="24">
        <f>IF(E7='p189'!D5,1," ")</f>
        <v>1</v>
      </c>
    </row>
    <row r="20" ht="24" thickBot="1">
      <c r="E20" s="24">
        <f>IF(SUM(A15:E15)=E7,1," ")</f>
        <v>1</v>
      </c>
    </row>
  </sheetData>
  <sheetProtection/>
  <mergeCells count="10">
    <mergeCell ref="A1:F1"/>
    <mergeCell ref="A2:F2"/>
    <mergeCell ref="F3:F4"/>
    <mergeCell ref="A10:F10"/>
    <mergeCell ref="A11:A12"/>
    <mergeCell ref="B11:B12"/>
    <mergeCell ref="C11:C12"/>
    <mergeCell ref="D11:D12"/>
    <mergeCell ref="E11:E12"/>
    <mergeCell ref="F11:F12"/>
  </mergeCells>
  <printOptions/>
  <pageMargins left="1.141732283464567" right="0.7480314960629921" top="0.74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9" customHeight="1" thickBot="1">
      <c r="B1" s="33" t="s">
        <v>68</v>
      </c>
      <c r="C1" s="34"/>
      <c r="D1" s="34" t="s">
        <v>35</v>
      </c>
      <c r="E1" s="35"/>
    </row>
    <row r="2" spans="2:5" ht="30" customHeight="1" thickTop="1">
      <c r="B2" s="5" t="s">
        <v>33</v>
      </c>
      <c r="C2" s="6" t="s">
        <v>22</v>
      </c>
      <c r="D2" s="6" t="s">
        <v>34</v>
      </c>
      <c r="E2" s="7" t="s">
        <v>9</v>
      </c>
    </row>
    <row r="3" spans="2:5" ht="24.75" customHeight="1">
      <c r="B3" s="8" t="s">
        <v>36</v>
      </c>
      <c r="C3" s="9" t="s">
        <v>23</v>
      </c>
      <c r="D3" s="28">
        <v>3500</v>
      </c>
      <c r="E3" s="10" t="s">
        <v>10</v>
      </c>
    </row>
    <row r="4" spans="2:5" ht="24.75" customHeight="1">
      <c r="B4" s="11"/>
      <c r="C4" s="9" t="s">
        <v>24</v>
      </c>
      <c r="D4" s="57">
        <v>16</v>
      </c>
      <c r="E4" s="10" t="s">
        <v>11</v>
      </c>
    </row>
    <row r="5" spans="2:5" ht="24.75" customHeight="1">
      <c r="B5" s="16"/>
      <c r="C5" s="17" t="s">
        <v>25</v>
      </c>
      <c r="D5" s="29">
        <v>16249</v>
      </c>
      <c r="E5" s="18" t="s">
        <v>49</v>
      </c>
    </row>
    <row r="6" spans="2:5" ht="24.75" customHeight="1">
      <c r="B6" s="67" t="s">
        <v>67</v>
      </c>
      <c r="C6" s="68"/>
      <c r="D6" s="68"/>
      <c r="E6" s="69"/>
    </row>
    <row r="7" spans="2:5" ht="22.5" customHeight="1">
      <c r="B7" s="11"/>
      <c r="C7" s="9" t="s">
        <v>26</v>
      </c>
      <c r="D7" s="57">
        <v>542.7979999999999</v>
      </c>
      <c r="E7" s="10" t="s">
        <v>12</v>
      </c>
    </row>
    <row r="8" spans="2:5" ht="22.5" customHeight="1">
      <c r="B8" s="11"/>
      <c r="C8" s="9" t="s">
        <v>26</v>
      </c>
      <c r="D8" s="57">
        <v>331.11</v>
      </c>
      <c r="E8" s="10" t="s">
        <v>13</v>
      </c>
    </row>
    <row r="9" spans="2:5" ht="22.5" customHeight="1">
      <c r="B9" s="8" t="s">
        <v>69</v>
      </c>
      <c r="C9" s="9" t="s">
        <v>27</v>
      </c>
      <c r="D9" s="28">
        <v>671</v>
      </c>
      <c r="E9" s="10" t="s">
        <v>14</v>
      </c>
    </row>
    <row r="10" spans="2:5" ht="22.5" customHeight="1">
      <c r="B10" s="23"/>
      <c r="C10" s="9" t="s">
        <v>27</v>
      </c>
      <c r="D10" s="28">
        <v>2554</v>
      </c>
      <c r="E10" s="10" t="s">
        <v>58</v>
      </c>
    </row>
    <row r="11" spans="2:5" ht="22.5" customHeight="1">
      <c r="B11" s="11"/>
      <c r="C11" s="9" t="s">
        <v>28</v>
      </c>
      <c r="D11" s="28">
        <v>7235</v>
      </c>
      <c r="E11" s="56" t="s">
        <v>59</v>
      </c>
    </row>
    <row r="12" spans="2:5" ht="22.5" customHeight="1">
      <c r="B12" s="11"/>
      <c r="C12" s="9" t="s">
        <v>47</v>
      </c>
      <c r="D12" s="30">
        <v>30</v>
      </c>
      <c r="E12" s="10" t="s">
        <v>51</v>
      </c>
    </row>
    <row r="13" spans="2:5" ht="22.5" customHeight="1">
      <c r="B13" s="11"/>
      <c r="C13" s="9" t="s">
        <v>47</v>
      </c>
      <c r="D13" s="30">
        <v>26</v>
      </c>
      <c r="E13" s="10" t="s">
        <v>50</v>
      </c>
    </row>
    <row r="14" spans="2:5" ht="22.5" customHeight="1">
      <c r="B14" s="11"/>
      <c r="C14" s="9" t="s">
        <v>29</v>
      </c>
      <c r="D14" s="30">
        <v>36</v>
      </c>
      <c r="E14" s="10" t="s">
        <v>16</v>
      </c>
    </row>
    <row r="15" spans="2:5" ht="22.5" customHeight="1">
      <c r="B15" s="11"/>
      <c r="C15" s="9" t="s">
        <v>25</v>
      </c>
      <c r="D15" s="28">
        <v>1018</v>
      </c>
      <c r="E15" s="10" t="s">
        <v>56</v>
      </c>
    </row>
    <row r="16" spans="2:5" ht="22.5" customHeight="1">
      <c r="B16" s="11"/>
      <c r="C16" s="9" t="s">
        <v>30</v>
      </c>
      <c r="D16" s="28">
        <v>127762934</v>
      </c>
      <c r="E16" s="12" t="s">
        <v>17</v>
      </c>
    </row>
    <row r="17" spans="2:5" ht="22.5" customHeight="1">
      <c r="B17" s="11"/>
      <c r="C17" s="9" t="s">
        <v>31</v>
      </c>
      <c r="D17" s="28">
        <v>39789021941</v>
      </c>
      <c r="E17" s="12" t="s">
        <v>17</v>
      </c>
    </row>
    <row r="18" spans="2:5" ht="22.5" customHeight="1">
      <c r="B18" s="11"/>
      <c r="C18" s="9" t="s">
        <v>31</v>
      </c>
      <c r="D18" s="28">
        <v>41272943460</v>
      </c>
      <c r="E18" s="10" t="s">
        <v>18</v>
      </c>
    </row>
    <row r="19" spans="2:5" ht="22.5" customHeight="1">
      <c r="B19" s="11"/>
      <c r="C19" s="9" t="s">
        <v>48</v>
      </c>
      <c r="D19" s="31">
        <v>1.0372947473099587</v>
      </c>
      <c r="E19" s="10" t="s">
        <v>19</v>
      </c>
    </row>
    <row r="20" spans="2:5" ht="22.5" customHeight="1">
      <c r="B20" s="11"/>
      <c r="C20" s="9" t="s">
        <v>31</v>
      </c>
      <c r="D20" s="28">
        <v>4516167120</v>
      </c>
      <c r="E20" s="10" t="s">
        <v>20</v>
      </c>
    </row>
    <row r="21" spans="2:5" ht="22.5" customHeight="1" thickBot="1">
      <c r="B21" s="13" t="s">
        <v>66</v>
      </c>
      <c r="C21" s="14" t="s">
        <v>32</v>
      </c>
      <c r="D21" s="32">
        <v>7</v>
      </c>
      <c r="E21" s="15" t="s">
        <v>21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&amp;A&amp;C&amp;"DecoType Thuluth,Bold"&amp;11معاونت برنامه ريزي و مهندسي ـ دفتر فناوري اطلاعات و ارتباطات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71" t="s">
        <v>43</v>
      </c>
      <c r="B1" s="71"/>
      <c r="C1" s="71"/>
      <c r="D1" s="71"/>
      <c r="E1" s="71"/>
      <c r="F1" s="71"/>
    </row>
    <row r="2" spans="1:6" ht="26.25" thickBot="1">
      <c r="A2" s="70" t="str">
        <f>'p190'!B1</f>
        <v>تا پایان سال 90</v>
      </c>
      <c r="B2" s="70"/>
      <c r="C2" s="70"/>
      <c r="D2" s="70"/>
      <c r="E2" s="70"/>
      <c r="F2" s="70"/>
    </row>
    <row r="3" spans="1:6" ht="23.25" thickTop="1">
      <c r="A3" s="19" t="s">
        <v>1</v>
      </c>
      <c r="B3" s="20" t="s">
        <v>2</v>
      </c>
      <c r="C3" s="20" t="s">
        <v>3</v>
      </c>
      <c r="D3" s="20" t="s">
        <v>3</v>
      </c>
      <c r="E3" s="20" t="s">
        <v>4</v>
      </c>
      <c r="F3" s="78" t="s">
        <v>5</v>
      </c>
    </row>
    <row r="4" spans="1:6" ht="22.5">
      <c r="A4" s="21" t="s">
        <v>6</v>
      </c>
      <c r="B4" s="22" t="s">
        <v>7</v>
      </c>
      <c r="C4" s="22" t="s">
        <v>7</v>
      </c>
      <c r="D4" s="22" t="s">
        <v>0</v>
      </c>
      <c r="E4" s="22" t="s">
        <v>8</v>
      </c>
      <c r="F4" s="79"/>
    </row>
    <row r="5" spans="1:6" ht="36" customHeight="1">
      <c r="A5" s="36">
        <v>1.005144180860836</v>
      </c>
      <c r="B5" s="37">
        <v>7388271187</v>
      </c>
      <c r="C5" s="37">
        <v>7350459096</v>
      </c>
      <c r="D5" s="37">
        <v>18575700</v>
      </c>
      <c r="E5" s="37">
        <v>5720</v>
      </c>
      <c r="F5" s="38" t="s">
        <v>44</v>
      </c>
    </row>
    <row r="6" spans="1:6" ht="36" customHeight="1">
      <c r="A6" s="36">
        <v>1.0445799474813324</v>
      </c>
      <c r="B6" s="37">
        <v>33884672273</v>
      </c>
      <c r="C6" s="37">
        <v>32438562845</v>
      </c>
      <c r="D6" s="37">
        <v>109187234</v>
      </c>
      <c r="E6" s="37">
        <v>10529</v>
      </c>
      <c r="F6" s="38" t="s">
        <v>45</v>
      </c>
    </row>
    <row r="7" spans="1:6" ht="36" customHeight="1" thickBot="1">
      <c r="A7" s="39">
        <v>1.0372947473099587</v>
      </c>
      <c r="B7" s="40">
        <v>41272943460</v>
      </c>
      <c r="C7" s="40">
        <v>39789021941</v>
      </c>
      <c r="D7" s="40">
        <v>127762934</v>
      </c>
      <c r="E7" s="40">
        <v>16249</v>
      </c>
      <c r="F7" s="41" t="s">
        <v>46</v>
      </c>
    </row>
    <row r="8" spans="1:6" ht="32.25" thickTop="1">
      <c r="A8" s="42"/>
      <c r="B8" s="43"/>
      <c r="C8" s="43"/>
      <c r="D8" s="43"/>
      <c r="E8" s="44"/>
      <c r="F8" s="45"/>
    </row>
    <row r="9" spans="1:6" ht="19.5">
      <c r="A9" s="46"/>
      <c r="B9" s="46"/>
      <c r="C9" s="46"/>
      <c r="D9" s="46"/>
      <c r="E9" s="46"/>
      <c r="F9" s="46"/>
    </row>
    <row r="10" spans="1:6" ht="36.75" thickBot="1">
      <c r="A10" s="82" t="s">
        <v>37</v>
      </c>
      <c r="B10" s="82"/>
      <c r="C10" s="82"/>
      <c r="D10" s="82"/>
      <c r="E10" s="82"/>
      <c r="F10" s="82"/>
    </row>
    <row r="11" spans="1:6" ht="24.75" customHeight="1" thickTop="1">
      <c r="A11" s="76" t="s">
        <v>38</v>
      </c>
      <c r="B11" s="74" t="s">
        <v>39</v>
      </c>
      <c r="C11" s="72" t="s">
        <v>40</v>
      </c>
      <c r="D11" s="72" t="s">
        <v>41</v>
      </c>
      <c r="E11" s="72" t="s">
        <v>42</v>
      </c>
      <c r="F11" s="80" t="s">
        <v>5</v>
      </c>
    </row>
    <row r="12" spans="1:6" ht="12.75">
      <c r="A12" s="77"/>
      <c r="B12" s="75"/>
      <c r="C12" s="73"/>
      <c r="D12" s="73"/>
      <c r="E12" s="73"/>
      <c r="F12" s="81"/>
    </row>
    <row r="13" spans="1:6" ht="36" customHeight="1">
      <c r="A13" s="47">
        <v>617</v>
      </c>
      <c r="B13" s="49">
        <v>22</v>
      </c>
      <c r="C13" s="49">
        <v>80</v>
      </c>
      <c r="D13" s="49">
        <v>184</v>
      </c>
      <c r="E13" s="49">
        <v>4817</v>
      </c>
      <c r="F13" s="50" t="s">
        <v>44</v>
      </c>
    </row>
    <row r="14" spans="1:6" ht="36" customHeight="1">
      <c r="A14" s="47">
        <v>1106</v>
      </c>
      <c r="B14" s="49">
        <v>174</v>
      </c>
      <c r="C14" s="49">
        <v>254</v>
      </c>
      <c r="D14" s="49">
        <v>369</v>
      </c>
      <c r="E14" s="49">
        <v>8626</v>
      </c>
      <c r="F14" s="50" t="s">
        <v>45</v>
      </c>
    </row>
    <row r="15" spans="1:6" ht="36" customHeight="1" thickBot="1">
      <c r="A15" s="51">
        <v>1723</v>
      </c>
      <c r="B15" s="52">
        <v>196</v>
      </c>
      <c r="C15" s="53">
        <v>334</v>
      </c>
      <c r="D15" s="53">
        <v>553</v>
      </c>
      <c r="E15" s="53">
        <v>13443</v>
      </c>
      <c r="F15" s="54" t="s">
        <v>46</v>
      </c>
    </row>
    <row r="16" spans="1:6" ht="32.25" thickTop="1">
      <c r="A16" s="1"/>
      <c r="B16" s="2"/>
      <c r="C16" s="2"/>
      <c r="D16" s="2"/>
      <c r="E16" s="3"/>
      <c r="F16" s="4"/>
    </row>
    <row r="18" ht="13.5" thickBot="1"/>
    <row r="19" spans="2:5" ht="24" thickBot="1">
      <c r="B19" s="24">
        <f>IF(B7='p190'!D18,1," ")</f>
        <v>1</v>
      </c>
      <c r="C19" s="24">
        <f>IF(C7='p190'!D17,1," ")</f>
        <v>1</v>
      </c>
      <c r="D19" s="24">
        <f>IF(D7='p190'!D16,1," ")</f>
        <v>1</v>
      </c>
      <c r="E19" s="24">
        <f>IF(E7='p190'!D5,1," ")</f>
        <v>1</v>
      </c>
    </row>
    <row r="20" ht="24" thickBot="1">
      <c r="E20" s="24">
        <f>IF(SUM(A15:E15)=E7,1," ")</f>
        <v>1</v>
      </c>
    </row>
  </sheetData>
  <sheetProtection/>
  <mergeCells count="10">
    <mergeCell ref="A1:F1"/>
    <mergeCell ref="A2:F2"/>
    <mergeCell ref="F3:F4"/>
    <mergeCell ref="A10:F10"/>
    <mergeCell ref="A11:A12"/>
    <mergeCell ref="B11:B12"/>
    <mergeCell ref="C11:C12"/>
    <mergeCell ref="D11:D12"/>
    <mergeCell ref="E11:E12"/>
    <mergeCell ref="F11:F12"/>
  </mergeCells>
  <printOptions/>
  <pageMargins left="1.141732283464567" right="0.7480314960629921" top="0.74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TIMAS</dc:creator>
  <cp:keywords/>
  <dc:description/>
  <cp:lastModifiedBy>Zohreh Mozafarian</cp:lastModifiedBy>
  <cp:lastPrinted>2019-11-07T06:13:05Z</cp:lastPrinted>
  <dcterms:created xsi:type="dcterms:W3CDTF">2001-02-12T04:46:11Z</dcterms:created>
  <dcterms:modified xsi:type="dcterms:W3CDTF">2023-04-26T10:22:04Z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