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720" windowHeight="5790" tabRatio="877" activeTab="0"/>
  </bookViews>
  <sheets>
    <sheet name="chart" sheetId="1" r:id="rId1"/>
    <sheet name="p187" sheetId="2" r:id="rId2"/>
    <sheet name="p287" sheetId="3" r:id="rId3"/>
    <sheet name="p188" sheetId="4" r:id="rId4"/>
    <sheet name="p288" sheetId="5" r:id="rId5"/>
    <sheet name="p189" sheetId="6" r:id="rId6"/>
    <sheet name="p289" sheetId="7" r:id="rId7"/>
    <sheet name="p190" sheetId="8" r:id="rId8"/>
    <sheet name="p290" sheetId="9" r:id="rId9"/>
    <sheet name="p191" sheetId="10" r:id="rId10"/>
    <sheet name="p291" sheetId="11" r:id="rId11"/>
    <sheet name="p192" sheetId="12" r:id="rId12"/>
    <sheet name="p292" sheetId="13" r:id="rId13"/>
    <sheet name="p193" sheetId="14" r:id="rId14"/>
    <sheet name="p293" sheetId="15" r:id="rId15"/>
    <sheet name="p194" sheetId="16" r:id="rId16"/>
    <sheet name="p294" sheetId="17" r:id="rId17"/>
    <sheet name="p195" sheetId="18" r:id="rId18"/>
    <sheet name="p295" sheetId="19" r:id="rId19"/>
    <sheet name="p196" sheetId="20" r:id="rId20"/>
    <sheet name="p296" sheetId="21" r:id="rId21"/>
    <sheet name="p197" sheetId="22" r:id="rId22"/>
    <sheet name="p297" sheetId="23" r:id="rId23"/>
    <sheet name="p198" sheetId="24" r:id="rId24"/>
    <sheet name="p298" sheetId="25" r:id="rId25"/>
    <sheet name="p199" sheetId="26" r:id="rId26"/>
    <sheet name="p299" sheetId="27" r:id="rId27"/>
    <sheet name="p11400" sheetId="28" r:id="rId28"/>
    <sheet name="p21400" sheetId="29" r:id="rId29"/>
    <sheet name="p11401" sheetId="30" r:id="rId30"/>
    <sheet name="p21401" sheetId="31" r:id="rId31"/>
  </sheets>
  <externalReferences>
    <externalReference r:id="rId34"/>
    <externalReference r:id="rId35"/>
    <externalReference r:id="rId36"/>
    <externalReference r:id="rId37"/>
  </externalReferences>
  <definedNames/>
  <calcPr fullCalcOnLoad="1"/>
</workbook>
</file>

<file path=xl/sharedStrings.xml><?xml version="1.0" encoding="utf-8"?>
<sst xmlns="http://schemas.openxmlformats.org/spreadsheetml/2006/main" count="1073" uniqueCount="110">
  <si>
    <t>KWH</t>
  </si>
  <si>
    <t>شرح</t>
  </si>
  <si>
    <t>مساحت</t>
  </si>
  <si>
    <t>تعداد فيدرهاي موجود</t>
  </si>
  <si>
    <t>طول شبكه فشار متوسط</t>
  </si>
  <si>
    <t>طول شبكه فشار ضعيف</t>
  </si>
  <si>
    <t>تعداد ترانسفورماتور</t>
  </si>
  <si>
    <t>روشنايي معابر ( با چراغ لاك پشتي )</t>
  </si>
  <si>
    <t>تعداد روستاهاي برقدار شده</t>
  </si>
  <si>
    <t>انرژي فروخته شده</t>
  </si>
  <si>
    <t>ميزان وصولي</t>
  </si>
  <si>
    <t>درصد وصولي نسبت به فروش</t>
  </si>
  <si>
    <t>ميزان بدهي</t>
  </si>
  <si>
    <t>تعداد پرسنل</t>
  </si>
  <si>
    <t>واحد</t>
  </si>
  <si>
    <t>كيلومترمربع</t>
  </si>
  <si>
    <t>فيدر</t>
  </si>
  <si>
    <t>فقره</t>
  </si>
  <si>
    <t>كيلو متر</t>
  </si>
  <si>
    <t>دستگاه</t>
  </si>
  <si>
    <t>عدد</t>
  </si>
  <si>
    <t>روستا</t>
  </si>
  <si>
    <t>كيلووات ساعت</t>
  </si>
  <si>
    <t>ريال</t>
  </si>
  <si>
    <t>نفر</t>
  </si>
  <si>
    <t>ملاحظات</t>
  </si>
  <si>
    <t>مقدار</t>
  </si>
  <si>
    <t>درصد وصولي</t>
  </si>
  <si>
    <t>وصولي</t>
  </si>
  <si>
    <t>فروش</t>
  </si>
  <si>
    <t>موجودي</t>
  </si>
  <si>
    <t>ناحيه</t>
  </si>
  <si>
    <t>به فروش</t>
  </si>
  <si>
    <t>ريالي</t>
  </si>
  <si>
    <t>مشتركين</t>
  </si>
  <si>
    <t>موجودي مشتركين  به تفكيك تعرفه</t>
  </si>
  <si>
    <t>تجاري</t>
  </si>
  <si>
    <t>صنعتي</t>
  </si>
  <si>
    <t>كشاورزي</t>
  </si>
  <si>
    <t>عمومي</t>
  </si>
  <si>
    <t>خانگي</t>
  </si>
  <si>
    <t>مگا وات</t>
  </si>
  <si>
    <t>درصد</t>
  </si>
  <si>
    <t xml:space="preserve">تعداد مشتركين </t>
  </si>
  <si>
    <t>جمع</t>
  </si>
  <si>
    <t>خلاصه آمار واطلاعات مديريت برق خنج</t>
  </si>
  <si>
    <t>خنج</t>
  </si>
  <si>
    <t>خلاصه آمار نواحي خنج</t>
  </si>
  <si>
    <t>پيك بار غير همزمان</t>
  </si>
  <si>
    <t>پيك بار همزمان</t>
  </si>
  <si>
    <t>زيرديپلم 4 - ديپلم 4- فوق ديپلم 0- ليسانس 2</t>
  </si>
  <si>
    <t xml:space="preserve"> انشعاب فروخته شده</t>
  </si>
  <si>
    <t>روشنايي معابر ( با چراغ كم مصرف 23 وات)</t>
  </si>
  <si>
    <t>تا پايان سال 1387</t>
  </si>
  <si>
    <t>به تفكيك تعرفه : خانگي 11566-عمومي 708- كشاورزي 233- صنعتی 55- تجاري  1419</t>
  </si>
  <si>
    <t>با قدرت  39403 KVA</t>
  </si>
  <si>
    <t>روشنايي معابر (چراغ لاك پشتي با لامپ گازي )</t>
  </si>
  <si>
    <t>روشنايي معابر (چراغ لاك پشتي با لامپ پر بازده وكم مصرف)</t>
  </si>
  <si>
    <t>با قدرت  44603 KVA</t>
  </si>
  <si>
    <t>تا پايان سال 88</t>
  </si>
  <si>
    <t>به تفكيك تعرفه : خانگي 12379-عمومي 747- كشاورزي 242- صنعتی 64- تجاري  1528</t>
  </si>
  <si>
    <t>زيرديپلم 3 - ديپلم 4- فوق ديپلم 0- ليسانس 1</t>
  </si>
  <si>
    <t>تا پايان سال 89</t>
  </si>
  <si>
    <t>با قدرت  37970 KVA</t>
  </si>
  <si>
    <t>زيرديپلم 2 - ديپلم 2- فوق ديپلم 0- ليسانس 3</t>
  </si>
  <si>
    <t>به تفكيك تعرفه : خانگي 13209-عمومي 767- كشاورزي 273- صنعتی 53 - تجاري  1632</t>
  </si>
  <si>
    <t>تا پایان سال 90</t>
  </si>
  <si>
    <t>به تفكيك تعرفه : خانگي 14398-عمومي 804- كشاورزي 348- صنعتی 59 - تجاري  1761</t>
  </si>
  <si>
    <t>با قدرت  43570 KVA</t>
  </si>
  <si>
    <t>زيرديپلم 2 - ديپلم 2- فوق ديپلم 0- ليسانس 4</t>
  </si>
  <si>
    <t>تا پایان سال 91</t>
  </si>
  <si>
    <t>به تفكيك تعرفه : خانگي 15333-عمومي 835- كشاورزي 390- صنعتی 66 - تجاري  1838</t>
  </si>
  <si>
    <t>با قدرت  49445 KVA</t>
  </si>
  <si>
    <t>زيرديپلم 1 - ديپلم 2- فوق ديپلم 0- ليسانس 3</t>
  </si>
  <si>
    <t>تا پایان سال 92</t>
  </si>
  <si>
    <t>به تفكيك تعرفه : خانگي 16273-عمومي845- كشاورزي 414- صنعتی 78 - تجاري  1940</t>
  </si>
  <si>
    <t>با قدرت  39085 KVA</t>
  </si>
  <si>
    <t>محمله</t>
  </si>
  <si>
    <t>فیشور</t>
  </si>
  <si>
    <t>خنج-فیشور-محمله</t>
  </si>
  <si>
    <t>تا پایان سال 93</t>
  </si>
  <si>
    <t>به تفكيك تعرفه : خانگي 14981-عمومي775- كشاورزي 322- صنعتی 77 - تجاري  1768</t>
  </si>
  <si>
    <t>با قدرت  46085 KVA</t>
  </si>
  <si>
    <t>تا پایان سال 1394</t>
  </si>
  <si>
    <t>با قدرت  55155 KVA</t>
  </si>
  <si>
    <t>به تفكيك تعرفه : خانگي 15704-عمومي797- كشاورزي 354- صنعتی 81- تجاري  1825</t>
  </si>
  <si>
    <t>زيرديپلم 0 - ديپلم 2- فوق ديپلم 0- ليسانس 6</t>
  </si>
  <si>
    <t>تا پایان سال 1395</t>
  </si>
  <si>
    <t>به تفكيك تعرفه : خانگي 16241-عمومي784- كشاورزي 369- صنعتی 82- تجاري  1902</t>
  </si>
  <si>
    <t>با قدرت  62940 KVA</t>
  </si>
  <si>
    <t>روشنایی معابر</t>
  </si>
  <si>
    <t>تا پایان سال 1396</t>
  </si>
  <si>
    <t>تا پایان سال 1397</t>
  </si>
  <si>
    <t>به تفکیک تعرفه: خانگی10530-عمومی448-کشاورزی391-صنعتی67-تجاری1761-روشنایی معابر229</t>
  </si>
  <si>
    <t>با قدرت 113976 KVA</t>
  </si>
  <si>
    <t>زیر دیپلم0-دیپلم0-فوق دیپلم0-لیسانس6-فوق لیسانس0</t>
  </si>
  <si>
    <t>به تفکیک تعرفه: خانگی10832-عمومی462-کشاورزی399-صنعتی71-تجاری1816-روشنایی معابر229</t>
  </si>
  <si>
    <t>با قدرت 115951 KVA</t>
  </si>
  <si>
    <t>زیر دیپلم0-دیپلم0-فوق دیپلم0-لیسانس5-فوق لیسانس0</t>
  </si>
  <si>
    <t>تا پایان   سال 1398</t>
  </si>
  <si>
    <t>تا پایان  سال 1399</t>
  </si>
  <si>
    <t>به تفکیک تعرفه: خانگی11109-عمومی486-کشاورزی414-صنعتی74-تجاری1912-روشنایی معابر229</t>
  </si>
  <si>
    <t>با قدرت 128133 KVA</t>
  </si>
  <si>
    <t>زیر دیپلم0-دیپلم0-فوق دیپلم0-لیسانس4-فوق لیسانس0</t>
  </si>
  <si>
    <t>تا پایان   سال 1400</t>
  </si>
  <si>
    <t>به تفکیک تعرفه: خانگی11406-عمومی498-کشاورزی428-صنعتی73-تجاری2001-روشنایی معابر229</t>
  </si>
  <si>
    <t>با قدرت 130828 KVA</t>
  </si>
  <si>
    <t>زیر دیپلم0-دیپلم0-فوق دیپلم0-لیسانس3-فوق لیسانس0</t>
  </si>
  <si>
    <t xml:space="preserve">روشنايي معابر </t>
  </si>
  <si>
    <t>تا پایان  سال 1401</t>
  </si>
</sst>
</file>

<file path=xl/styles.xml><?xml version="1.0" encoding="utf-8"?>
<styleSheet xmlns="http://schemas.openxmlformats.org/spreadsheetml/2006/main">
  <numFmts count="35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ريال&quot;#,##0_-;&quot;ريال&quot;#,##0\-"/>
    <numFmt numFmtId="173" formatCode="&quot;ريال&quot;#,##0_-;[Red]&quot;ريال&quot;#,##0\-"/>
    <numFmt numFmtId="174" formatCode="&quot;ريال&quot;#,##0.00_-;&quot;ريال&quot;#,##0.00\-"/>
    <numFmt numFmtId="175" formatCode="&quot;ريال&quot;#,##0.00_-;[Red]&quot;ريال&quot;#,##0.00\-"/>
    <numFmt numFmtId="176" formatCode="_-&quot;ريال&quot;* #,##0_-;_-&quot;ريال&quot;* #,##0\-;_-&quot;ريال&quot;* &quot;-&quot;_-;_-@_-"/>
    <numFmt numFmtId="177" formatCode="_-&quot;ريال&quot;* #,##0.00_-;_-&quot;ريال&quot;* #,##0.00\-;_-&quot;ريال&quot;* &quot;-&quot;??_-;_-@_-"/>
    <numFmt numFmtId="178" formatCode="&quot;ريال&quot;\ #,##0;\-&quot;ريال&quot;\ #,##0"/>
    <numFmt numFmtId="179" formatCode="&quot;ريال&quot;\ #,##0;[Red]\-&quot;ريال&quot;\ #,##0"/>
    <numFmt numFmtId="180" formatCode="&quot;ريال&quot;\ #,##0.00;\-&quot;ريال&quot;\ #,##0.00"/>
    <numFmt numFmtId="181" formatCode="&quot;ريال&quot;\ #,##0.00;[Red]\-&quot;ريال&quot;\ #,##0.00"/>
    <numFmt numFmtId="182" formatCode="_-&quot;ريال&quot;\ * #,##0_-;\-&quot;ريال&quot;\ * #,##0_-;_-&quot;ريال&quot;\ * &quot;-&quot;_-;_-@_-"/>
    <numFmt numFmtId="183" formatCode="_-* #,##0_-;\-* #,##0_-;_-* &quot;-&quot;_-;_-@_-"/>
    <numFmt numFmtId="184" formatCode="_-&quot;ريال&quot;\ * #,##0.00_-;\-&quot;ريال&quot;\ * #,##0.00_-;_-&quot;ريال&quot;\ * &quot;-&quot;??_-;_-@_-"/>
    <numFmt numFmtId="185" formatCode="_-* #,##0.00_-;\-* #,##0.00_-;_-* &quot;-&quot;??_-;_-@_-"/>
    <numFmt numFmtId="186" formatCode="#,##0.0"/>
    <numFmt numFmtId="187" formatCode="0.0%"/>
    <numFmt numFmtId="188" formatCode="0.0"/>
    <numFmt numFmtId="189" formatCode="#,##0.000"/>
    <numFmt numFmtId="190" formatCode="#,##0.0000"/>
  </numFmts>
  <fonts count="59">
    <font>
      <sz val="10"/>
      <name val="Arial"/>
      <family val="0"/>
    </font>
    <font>
      <b/>
      <sz val="12"/>
      <name val="Nazanin"/>
      <family val="0"/>
    </font>
    <font>
      <sz val="12"/>
      <name val="Badr"/>
      <family val="0"/>
    </font>
    <font>
      <b/>
      <sz val="12"/>
      <name val="Badr"/>
      <family val="0"/>
    </font>
    <font>
      <b/>
      <sz val="14"/>
      <name val="Nazanin"/>
      <family val="0"/>
    </font>
    <font>
      <sz val="12"/>
      <name val="Nazanin"/>
      <family val="0"/>
    </font>
    <font>
      <b/>
      <sz val="14"/>
      <name val="Badr"/>
      <family val="0"/>
    </font>
    <font>
      <b/>
      <sz val="16"/>
      <name val="Badr"/>
      <family val="0"/>
    </font>
    <font>
      <sz val="8"/>
      <name val="Arial"/>
      <family val="2"/>
    </font>
    <font>
      <b/>
      <sz val="16"/>
      <name val="B Badr"/>
      <family val="0"/>
    </font>
    <font>
      <b/>
      <sz val="14"/>
      <name val="B Badr"/>
      <family val="0"/>
    </font>
    <font>
      <sz val="14"/>
      <name val="B Titr"/>
      <family val="0"/>
    </font>
    <font>
      <sz val="20"/>
      <name val="B Titr"/>
      <family val="0"/>
    </font>
    <font>
      <sz val="10"/>
      <name val="B Titr"/>
      <family val="0"/>
    </font>
    <font>
      <sz val="14"/>
      <name val="B Badr"/>
      <family val="0"/>
    </font>
    <font>
      <sz val="10"/>
      <name val="B Badr"/>
      <family val="0"/>
    </font>
    <font>
      <b/>
      <sz val="10"/>
      <name val="B Badr"/>
      <family val="0"/>
    </font>
    <font>
      <b/>
      <sz val="12"/>
      <name val="B Badr"/>
      <family val="0"/>
    </font>
    <font>
      <sz val="18"/>
      <name val="B Titr"/>
      <family val="0"/>
    </font>
    <font>
      <b/>
      <sz val="12"/>
      <name val="B Nazanin"/>
      <family val="0"/>
    </font>
    <font>
      <b/>
      <sz val="10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12"/>
      <name val="B Titr"/>
      <family val="0"/>
    </font>
    <font>
      <sz val="12"/>
      <color indexed="8"/>
      <name val="B Titr"/>
      <family val="0"/>
    </font>
    <font>
      <sz val="12"/>
      <color indexed="12"/>
      <name val="B Titr"/>
      <family val="0"/>
    </font>
    <font>
      <sz val="14"/>
      <color indexed="12"/>
      <name val="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darkTrellis">
        <fgColor indexed="27"/>
        <bgColor indexed="41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3" fillId="33" borderId="23" xfId="0" applyFont="1" applyFill="1" applyBorder="1" applyAlignment="1">
      <alignment horizontal="center" vertical="center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8" xfId="0" applyFill="1" applyBorder="1" applyAlignment="1">
      <alignment/>
    </xf>
    <xf numFmtId="0" fontId="9" fillId="0" borderId="15" xfId="0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9" fontId="9" fillId="0" borderId="15" xfId="57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33" borderId="29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0" fillId="33" borderId="32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9" fontId="14" fillId="0" borderId="14" xfId="57" applyFont="1" applyBorder="1" applyAlignment="1">
      <alignment horizontal="center" readingOrder="2"/>
    </xf>
    <xf numFmtId="3" fontId="10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3" fontId="10" fillId="0" borderId="35" xfId="0" applyNumberFormat="1" applyFont="1" applyBorder="1" applyAlignment="1">
      <alignment horizontal="center"/>
    </xf>
    <xf numFmtId="0" fontId="9" fillId="0" borderId="36" xfId="0" applyFont="1" applyBorder="1" applyAlignment="1">
      <alignment/>
    </xf>
    <xf numFmtId="0" fontId="14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5" fillId="0" borderId="0" xfId="0" applyFont="1" applyAlignment="1">
      <alignment/>
    </xf>
    <xf numFmtId="0" fontId="10" fillId="35" borderId="30" xfId="0" applyFont="1" applyFill="1" applyBorder="1" applyAlignment="1">
      <alignment horizontal="center"/>
    </xf>
    <xf numFmtId="0" fontId="16" fillId="33" borderId="32" xfId="0" applyFont="1" applyFill="1" applyBorder="1" applyAlignment="1">
      <alignment horizontal="center"/>
    </xf>
    <xf numFmtId="0" fontId="16" fillId="33" borderId="33" xfId="0" applyFont="1" applyFill="1" applyBorder="1" applyAlignment="1">
      <alignment horizontal="center"/>
    </xf>
    <xf numFmtId="0" fontId="16" fillId="33" borderId="34" xfId="0" applyFont="1" applyFill="1" applyBorder="1" applyAlignment="1">
      <alignment horizontal="center"/>
    </xf>
    <xf numFmtId="3" fontId="17" fillId="0" borderId="14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3" fontId="17" fillId="0" borderId="18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" fillId="0" borderId="16" xfId="0" applyFont="1" applyBorder="1" applyAlignment="1">
      <alignment/>
    </xf>
    <xf numFmtId="1" fontId="9" fillId="0" borderId="15" xfId="0" applyNumberFormat="1" applyFont="1" applyBorder="1" applyAlignment="1">
      <alignment horizontal="center" vertical="center"/>
    </xf>
    <xf numFmtId="188" fontId="9" fillId="0" borderId="15" xfId="0" applyNumberFormat="1" applyFont="1" applyBorder="1" applyAlignment="1">
      <alignment horizontal="center" vertical="center"/>
    </xf>
    <xf numFmtId="0" fontId="0" fillId="36" borderId="27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8" xfId="0" applyFill="1" applyBorder="1" applyAlignment="1">
      <alignment/>
    </xf>
    <xf numFmtId="9" fontId="14" fillId="0" borderId="32" xfId="57" applyFont="1" applyBorder="1" applyAlignment="1">
      <alignment horizontal="center" readingOrder="2"/>
    </xf>
    <xf numFmtId="3" fontId="17" fillId="0" borderId="3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9" fontId="10" fillId="0" borderId="14" xfId="57" applyFont="1" applyBorder="1" applyAlignment="1">
      <alignment horizontal="center" readingOrder="2"/>
    </xf>
    <xf numFmtId="9" fontId="10" fillId="0" borderId="32" xfId="57" applyFont="1" applyBorder="1" applyAlignment="1">
      <alignment horizontal="center" readingOrder="2"/>
    </xf>
    <xf numFmtId="0" fontId="10" fillId="33" borderId="37" xfId="0" applyFont="1" applyFill="1" applyBorder="1" applyAlignment="1">
      <alignment horizontal="center"/>
    </xf>
    <xf numFmtId="0" fontId="16" fillId="33" borderId="38" xfId="0" applyFont="1" applyFill="1" applyBorder="1" applyAlignment="1">
      <alignment horizontal="center"/>
    </xf>
    <xf numFmtId="3" fontId="17" fillId="0" borderId="39" xfId="0" applyNumberFormat="1" applyFont="1" applyBorder="1" applyAlignment="1">
      <alignment horizontal="center"/>
    </xf>
    <xf numFmtId="3" fontId="17" fillId="0" borderId="40" xfId="0" applyNumberFormat="1" applyFont="1" applyBorder="1" applyAlignment="1">
      <alignment horizontal="center"/>
    </xf>
    <xf numFmtId="3" fontId="17" fillId="0" borderId="41" xfId="0" applyNumberFormat="1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1" fillId="0" borderId="45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187'!A1" /><Relationship Id="rId2" Type="http://schemas.openxmlformats.org/officeDocument/2006/relationships/hyperlink" Target="#'p287'!A1" /><Relationship Id="rId3" Type="http://schemas.openxmlformats.org/officeDocument/2006/relationships/hyperlink" Target="#'p188'!A1" /><Relationship Id="rId4" Type="http://schemas.openxmlformats.org/officeDocument/2006/relationships/hyperlink" Target="#'p288'!A1" /><Relationship Id="rId5" Type="http://schemas.openxmlformats.org/officeDocument/2006/relationships/hyperlink" Target="#'p189'!A1" /><Relationship Id="rId6" Type="http://schemas.openxmlformats.org/officeDocument/2006/relationships/hyperlink" Target="#'p289'!A1" /><Relationship Id="rId7" Type="http://schemas.openxmlformats.org/officeDocument/2006/relationships/hyperlink" Target="#'p190'!A1" /><Relationship Id="rId8" Type="http://schemas.openxmlformats.org/officeDocument/2006/relationships/hyperlink" Target="#'p290'!A1" /><Relationship Id="rId9" Type="http://schemas.openxmlformats.org/officeDocument/2006/relationships/hyperlink" Target="#'p191'!A1" /><Relationship Id="rId10" Type="http://schemas.openxmlformats.org/officeDocument/2006/relationships/hyperlink" Target="#'p291'!A1" /><Relationship Id="rId11" Type="http://schemas.openxmlformats.org/officeDocument/2006/relationships/hyperlink" Target="#'p192'!A1" /><Relationship Id="rId12" Type="http://schemas.openxmlformats.org/officeDocument/2006/relationships/hyperlink" Target="#'p292'!A1" /><Relationship Id="rId13" Type="http://schemas.openxmlformats.org/officeDocument/2006/relationships/hyperlink" Target="#'p193'!A1" /><Relationship Id="rId14" Type="http://schemas.openxmlformats.org/officeDocument/2006/relationships/hyperlink" Target="#'p293'!A1" /><Relationship Id="rId15" Type="http://schemas.openxmlformats.org/officeDocument/2006/relationships/hyperlink" Target="#'p194'!A1" /><Relationship Id="rId16" Type="http://schemas.openxmlformats.org/officeDocument/2006/relationships/hyperlink" Target="#'p294'!A1" /><Relationship Id="rId17" Type="http://schemas.openxmlformats.org/officeDocument/2006/relationships/hyperlink" Target="#'p195'!A1" /><Relationship Id="rId18" Type="http://schemas.openxmlformats.org/officeDocument/2006/relationships/hyperlink" Target="#'p295'!A1" /><Relationship Id="rId19" Type="http://schemas.openxmlformats.org/officeDocument/2006/relationships/hyperlink" Target="#'p196'!A1" /><Relationship Id="rId20" Type="http://schemas.openxmlformats.org/officeDocument/2006/relationships/hyperlink" Target="#'p296'!A1" /><Relationship Id="rId21" Type="http://schemas.openxmlformats.org/officeDocument/2006/relationships/hyperlink" Target="#'p197'!A1" /><Relationship Id="rId22" Type="http://schemas.openxmlformats.org/officeDocument/2006/relationships/hyperlink" Target="#'p297'!A1" /><Relationship Id="rId23" Type="http://schemas.openxmlformats.org/officeDocument/2006/relationships/hyperlink" Target="#'p198'!A1" /><Relationship Id="rId24" Type="http://schemas.openxmlformats.org/officeDocument/2006/relationships/hyperlink" Target="#'p298'!A1" /><Relationship Id="rId25" Type="http://schemas.openxmlformats.org/officeDocument/2006/relationships/hyperlink" Target="#'p299'!A1" /><Relationship Id="rId26" Type="http://schemas.openxmlformats.org/officeDocument/2006/relationships/hyperlink" Target="#'p199'!A1" /><Relationship Id="rId27" Type="http://schemas.openxmlformats.org/officeDocument/2006/relationships/hyperlink" Target="#'p21400'!A1" /><Relationship Id="rId28" Type="http://schemas.openxmlformats.org/officeDocument/2006/relationships/hyperlink" Target="#'p11400'!A1" /><Relationship Id="rId29" Type="http://schemas.openxmlformats.org/officeDocument/2006/relationships/hyperlink" Target="#'p21401'!A1" /><Relationship Id="rId30" Type="http://schemas.openxmlformats.org/officeDocument/2006/relationships/hyperlink" Target="#'p11401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2</xdr:row>
      <xdr:rowOff>104775</xdr:rowOff>
    </xdr:from>
    <xdr:ext cx="3276600" cy="542925"/>
    <xdr:sp fLocksText="0">
      <xdr:nvSpPr>
        <xdr:cNvPr id="1" name="Text Box 13"/>
        <xdr:cNvSpPr txBox="1">
          <a:spLocks noChangeArrowheads="1"/>
        </xdr:cNvSpPr>
      </xdr:nvSpPr>
      <xdr:spPr>
        <a:xfrm>
          <a:off x="2152650" y="4286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خلاصه آمار مديريت برق خنج تا پايان سال 87</a:t>
          </a:r>
        </a:p>
      </xdr:txBody>
    </xdr:sp>
    <xdr:clientData/>
  </xdr:oneCellAnchor>
  <xdr:twoCellAnchor>
    <xdr:from>
      <xdr:col>2</xdr:col>
      <xdr:colOff>333375</xdr:colOff>
      <xdr:row>2</xdr:row>
      <xdr:rowOff>104775</xdr:rowOff>
    </xdr:from>
    <xdr:to>
      <xdr:col>3</xdr:col>
      <xdr:colOff>323850</xdr:colOff>
      <xdr:row>4</xdr:row>
      <xdr:rowOff>47625</xdr:rowOff>
    </xdr:to>
    <xdr:sp fLocksText="0">
      <xdr:nvSpPr>
        <xdr:cNvPr id="2" name="Text Box 14">
          <a:hlinkClick r:id="rId1"/>
        </xdr:cNvPr>
        <xdr:cNvSpPr txBox="1">
          <a:spLocks noChangeArrowheads="1"/>
        </xdr:cNvSpPr>
      </xdr:nvSpPr>
      <xdr:spPr>
        <a:xfrm>
          <a:off x="1552575" y="4286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4</xdr:row>
      <xdr:rowOff>57150</xdr:rowOff>
    </xdr:from>
    <xdr:to>
      <xdr:col>3</xdr:col>
      <xdr:colOff>323850</xdr:colOff>
      <xdr:row>6</xdr:row>
      <xdr:rowOff>0</xdr:rowOff>
    </xdr:to>
    <xdr:sp fLocksText="0">
      <xdr:nvSpPr>
        <xdr:cNvPr id="3" name="Text Box 15">
          <a:hlinkClick r:id="rId2"/>
        </xdr:cNvPr>
        <xdr:cNvSpPr txBox="1">
          <a:spLocks noChangeArrowheads="1"/>
        </xdr:cNvSpPr>
      </xdr:nvSpPr>
      <xdr:spPr>
        <a:xfrm>
          <a:off x="1552575" y="7048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323850</xdr:colOff>
      <xdr:row>6</xdr:row>
      <xdr:rowOff>0</xdr:rowOff>
    </xdr:from>
    <xdr:ext cx="3276600" cy="542925"/>
    <xdr:sp fLocksText="0">
      <xdr:nvSpPr>
        <xdr:cNvPr id="4" name="Text Box 13"/>
        <xdr:cNvSpPr txBox="1">
          <a:spLocks noChangeArrowheads="1"/>
        </xdr:cNvSpPr>
      </xdr:nvSpPr>
      <xdr:spPr>
        <a:xfrm>
          <a:off x="2152650" y="9715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خنج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 سال 88</a:t>
          </a:r>
        </a:p>
      </xdr:txBody>
    </xdr:sp>
    <xdr:clientData/>
  </xdr:oneCellAnchor>
  <xdr:twoCellAnchor>
    <xdr:from>
      <xdr:col>2</xdr:col>
      <xdr:colOff>333375</xdr:colOff>
      <xdr:row>6</xdr:row>
      <xdr:rowOff>0</xdr:rowOff>
    </xdr:from>
    <xdr:to>
      <xdr:col>3</xdr:col>
      <xdr:colOff>323850</xdr:colOff>
      <xdr:row>7</xdr:row>
      <xdr:rowOff>104775</xdr:rowOff>
    </xdr:to>
    <xdr:sp fLocksText="0">
      <xdr:nvSpPr>
        <xdr:cNvPr id="5" name="Text Box 14">
          <a:hlinkClick r:id="rId3"/>
        </xdr:cNvPr>
        <xdr:cNvSpPr txBox="1">
          <a:spLocks noChangeArrowheads="1"/>
        </xdr:cNvSpPr>
      </xdr:nvSpPr>
      <xdr:spPr>
        <a:xfrm>
          <a:off x="1552575" y="9715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7</xdr:row>
      <xdr:rowOff>114300</xdr:rowOff>
    </xdr:from>
    <xdr:to>
      <xdr:col>3</xdr:col>
      <xdr:colOff>323850</xdr:colOff>
      <xdr:row>9</xdr:row>
      <xdr:rowOff>57150</xdr:rowOff>
    </xdr:to>
    <xdr:sp fLocksText="0">
      <xdr:nvSpPr>
        <xdr:cNvPr id="6" name="Text Box 15">
          <a:hlinkClick r:id="rId4"/>
        </xdr:cNvPr>
        <xdr:cNvSpPr txBox="1">
          <a:spLocks noChangeArrowheads="1"/>
        </xdr:cNvSpPr>
      </xdr:nvSpPr>
      <xdr:spPr>
        <a:xfrm>
          <a:off x="1552575" y="12477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323850</xdr:colOff>
      <xdr:row>9</xdr:row>
      <xdr:rowOff>66675</xdr:rowOff>
    </xdr:from>
    <xdr:ext cx="3276600" cy="542925"/>
    <xdr:sp fLocksText="0">
      <xdr:nvSpPr>
        <xdr:cNvPr id="7" name="Text Box 13"/>
        <xdr:cNvSpPr txBox="1">
          <a:spLocks noChangeArrowheads="1"/>
        </xdr:cNvSpPr>
      </xdr:nvSpPr>
      <xdr:spPr>
        <a:xfrm>
          <a:off x="2152650" y="15240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خنج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 سال 89</a:t>
          </a:r>
        </a:p>
      </xdr:txBody>
    </xdr:sp>
    <xdr:clientData/>
  </xdr:oneCellAnchor>
  <xdr:twoCellAnchor>
    <xdr:from>
      <xdr:col>2</xdr:col>
      <xdr:colOff>333375</xdr:colOff>
      <xdr:row>9</xdr:row>
      <xdr:rowOff>66675</xdr:rowOff>
    </xdr:from>
    <xdr:to>
      <xdr:col>3</xdr:col>
      <xdr:colOff>323850</xdr:colOff>
      <xdr:row>11</xdr:row>
      <xdr:rowOff>9525</xdr:rowOff>
    </xdr:to>
    <xdr:sp fLocksText="0">
      <xdr:nvSpPr>
        <xdr:cNvPr id="8" name="Text Box 14">
          <a:hlinkClick r:id="rId5"/>
        </xdr:cNvPr>
        <xdr:cNvSpPr txBox="1">
          <a:spLocks noChangeArrowheads="1"/>
        </xdr:cNvSpPr>
      </xdr:nvSpPr>
      <xdr:spPr>
        <a:xfrm>
          <a:off x="1552575" y="15240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11</xdr:row>
      <xdr:rowOff>19050</xdr:rowOff>
    </xdr:from>
    <xdr:to>
      <xdr:col>3</xdr:col>
      <xdr:colOff>323850</xdr:colOff>
      <xdr:row>12</xdr:row>
      <xdr:rowOff>123825</xdr:rowOff>
    </xdr:to>
    <xdr:sp fLocksText="0">
      <xdr:nvSpPr>
        <xdr:cNvPr id="9" name="Text Box 15">
          <a:hlinkClick r:id="rId6"/>
        </xdr:cNvPr>
        <xdr:cNvSpPr txBox="1">
          <a:spLocks noChangeArrowheads="1"/>
        </xdr:cNvSpPr>
      </xdr:nvSpPr>
      <xdr:spPr>
        <a:xfrm>
          <a:off x="1552575" y="18002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333375</xdr:colOff>
      <xdr:row>12</xdr:row>
      <xdr:rowOff>123825</xdr:rowOff>
    </xdr:from>
    <xdr:ext cx="3276600" cy="542925"/>
    <xdr:sp fLocksText="0">
      <xdr:nvSpPr>
        <xdr:cNvPr id="10" name="Text Box 13"/>
        <xdr:cNvSpPr txBox="1">
          <a:spLocks noChangeArrowheads="1"/>
        </xdr:cNvSpPr>
      </xdr:nvSpPr>
      <xdr:spPr>
        <a:xfrm>
          <a:off x="2162175" y="20669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خنج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90</a:t>
          </a:r>
        </a:p>
      </xdr:txBody>
    </xdr:sp>
    <xdr:clientData/>
  </xdr:oneCellAnchor>
  <xdr:twoCellAnchor>
    <xdr:from>
      <xdr:col>2</xdr:col>
      <xdr:colOff>333375</xdr:colOff>
      <xdr:row>12</xdr:row>
      <xdr:rowOff>123825</xdr:rowOff>
    </xdr:from>
    <xdr:to>
      <xdr:col>3</xdr:col>
      <xdr:colOff>323850</xdr:colOff>
      <xdr:row>14</xdr:row>
      <xdr:rowOff>66675</xdr:rowOff>
    </xdr:to>
    <xdr:sp fLocksText="0">
      <xdr:nvSpPr>
        <xdr:cNvPr id="11" name="Text Box 14">
          <a:hlinkClick r:id="rId7"/>
        </xdr:cNvPr>
        <xdr:cNvSpPr txBox="1">
          <a:spLocks noChangeArrowheads="1"/>
        </xdr:cNvSpPr>
      </xdr:nvSpPr>
      <xdr:spPr>
        <a:xfrm>
          <a:off x="1552575" y="20669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14</xdr:row>
      <xdr:rowOff>76200</xdr:rowOff>
    </xdr:from>
    <xdr:to>
      <xdr:col>3</xdr:col>
      <xdr:colOff>323850</xdr:colOff>
      <xdr:row>16</xdr:row>
      <xdr:rowOff>19050</xdr:rowOff>
    </xdr:to>
    <xdr:sp fLocksText="0">
      <xdr:nvSpPr>
        <xdr:cNvPr id="12" name="Text Box 15">
          <a:hlinkClick r:id="rId8"/>
        </xdr:cNvPr>
        <xdr:cNvSpPr txBox="1">
          <a:spLocks noChangeArrowheads="1"/>
        </xdr:cNvSpPr>
      </xdr:nvSpPr>
      <xdr:spPr>
        <a:xfrm>
          <a:off x="1552575" y="23431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323850</xdr:colOff>
      <xdr:row>16</xdr:row>
      <xdr:rowOff>19050</xdr:rowOff>
    </xdr:from>
    <xdr:ext cx="3276600" cy="542925"/>
    <xdr:sp fLocksText="0">
      <xdr:nvSpPr>
        <xdr:cNvPr id="13" name="Text Box 13"/>
        <xdr:cNvSpPr txBox="1">
          <a:spLocks noChangeArrowheads="1"/>
        </xdr:cNvSpPr>
      </xdr:nvSpPr>
      <xdr:spPr>
        <a:xfrm>
          <a:off x="2152650" y="26098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خنج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91</a:t>
          </a:r>
        </a:p>
      </xdr:txBody>
    </xdr:sp>
    <xdr:clientData/>
  </xdr:oneCellAnchor>
  <xdr:twoCellAnchor>
    <xdr:from>
      <xdr:col>2</xdr:col>
      <xdr:colOff>323850</xdr:colOff>
      <xdr:row>16</xdr:row>
      <xdr:rowOff>19050</xdr:rowOff>
    </xdr:from>
    <xdr:to>
      <xdr:col>3</xdr:col>
      <xdr:colOff>314325</xdr:colOff>
      <xdr:row>17</xdr:row>
      <xdr:rowOff>123825</xdr:rowOff>
    </xdr:to>
    <xdr:sp fLocksText="0">
      <xdr:nvSpPr>
        <xdr:cNvPr id="14" name="Text Box 14">
          <a:hlinkClick r:id="rId9"/>
        </xdr:cNvPr>
        <xdr:cNvSpPr txBox="1">
          <a:spLocks noChangeArrowheads="1"/>
        </xdr:cNvSpPr>
      </xdr:nvSpPr>
      <xdr:spPr>
        <a:xfrm>
          <a:off x="1543050" y="26098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323850</xdr:colOff>
      <xdr:row>17</xdr:row>
      <xdr:rowOff>133350</xdr:rowOff>
    </xdr:from>
    <xdr:to>
      <xdr:col>3</xdr:col>
      <xdr:colOff>314325</xdr:colOff>
      <xdr:row>19</xdr:row>
      <xdr:rowOff>66675</xdr:rowOff>
    </xdr:to>
    <xdr:sp fLocksText="0">
      <xdr:nvSpPr>
        <xdr:cNvPr id="15" name="Text Box 15">
          <a:hlinkClick r:id="rId10"/>
        </xdr:cNvPr>
        <xdr:cNvSpPr txBox="1">
          <a:spLocks noChangeArrowheads="1"/>
        </xdr:cNvSpPr>
      </xdr:nvSpPr>
      <xdr:spPr>
        <a:xfrm>
          <a:off x="1543050" y="2886075"/>
          <a:ext cx="600075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314325</xdr:colOff>
      <xdr:row>19</xdr:row>
      <xdr:rowOff>76200</xdr:rowOff>
    </xdr:from>
    <xdr:ext cx="3276600" cy="542925"/>
    <xdr:sp fLocksText="0">
      <xdr:nvSpPr>
        <xdr:cNvPr id="16" name="Text Box 13"/>
        <xdr:cNvSpPr txBox="1">
          <a:spLocks noChangeArrowheads="1"/>
        </xdr:cNvSpPr>
      </xdr:nvSpPr>
      <xdr:spPr>
        <a:xfrm>
          <a:off x="2143125" y="31527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خنج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سال92</a:t>
          </a:r>
        </a:p>
      </xdr:txBody>
    </xdr:sp>
    <xdr:clientData/>
  </xdr:oneCellAnchor>
  <xdr:twoCellAnchor>
    <xdr:from>
      <xdr:col>2</xdr:col>
      <xdr:colOff>333375</xdr:colOff>
      <xdr:row>19</xdr:row>
      <xdr:rowOff>76200</xdr:rowOff>
    </xdr:from>
    <xdr:to>
      <xdr:col>3</xdr:col>
      <xdr:colOff>323850</xdr:colOff>
      <xdr:row>21</xdr:row>
      <xdr:rowOff>19050</xdr:rowOff>
    </xdr:to>
    <xdr:sp fLocksText="0">
      <xdr:nvSpPr>
        <xdr:cNvPr id="17" name="Text Box 14">
          <a:hlinkClick r:id="rId11"/>
        </xdr:cNvPr>
        <xdr:cNvSpPr txBox="1">
          <a:spLocks noChangeArrowheads="1"/>
        </xdr:cNvSpPr>
      </xdr:nvSpPr>
      <xdr:spPr>
        <a:xfrm>
          <a:off x="1552575" y="31527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21</xdr:row>
      <xdr:rowOff>19050</xdr:rowOff>
    </xdr:from>
    <xdr:to>
      <xdr:col>3</xdr:col>
      <xdr:colOff>323850</xdr:colOff>
      <xdr:row>22</xdr:row>
      <xdr:rowOff>123825</xdr:rowOff>
    </xdr:to>
    <xdr:sp fLocksText="0">
      <xdr:nvSpPr>
        <xdr:cNvPr id="18" name="Text Box 15">
          <a:hlinkClick r:id="rId12"/>
        </xdr:cNvPr>
        <xdr:cNvSpPr txBox="1">
          <a:spLocks noChangeArrowheads="1"/>
        </xdr:cNvSpPr>
      </xdr:nvSpPr>
      <xdr:spPr>
        <a:xfrm>
          <a:off x="1552575" y="34194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314325</xdr:colOff>
      <xdr:row>22</xdr:row>
      <xdr:rowOff>152400</xdr:rowOff>
    </xdr:from>
    <xdr:ext cx="3276600" cy="542925"/>
    <xdr:sp fLocksText="0">
      <xdr:nvSpPr>
        <xdr:cNvPr id="19" name="Text Box 13"/>
        <xdr:cNvSpPr txBox="1">
          <a:spLocks noChangeArrowheads="1"/>
        </xdr:cNvSpPr>
      </xdr:nvSpPr>
      <xdr:spPr>
        <a:xfrm>
          <a:off x="2143125" y="37147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خنج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93</a:t>
          </a:r>
        </a:p>
      </xdr:txBody>
    </xdr:sp>
    <xdr:clientData/>
  </xdr:oneCellAnchor>
  <xdr:twoCellAnchor>
    <xdr:from>
      <xdr:col>2</xdr:col>
      <xdr:colOff>314325</xdr:colOff>
      <xdr:row>22</xdr:row>
      <xdr:rowOff>152400</xdr:rowOff>
    </xdr:from>
    <xdr:to>
      <xdr:col>3</xdr:col>
      <xdr:colOff>304800</xdr:colOff>
      <xdr:row>24</xdr:row>
      <xdr:rowOff>95250</xdr:rowOff>
    </xdr:to>
    <xdr:sp fLocksText="0">
      <xdr:nvSpPr>
        <xdr:cNvPr id="20" name="Text Box 14">
          <a:hlinkClick r:id="rId13"/>
        </xdr:cNvPr>
        <xdr:cNvSpPr txBox="1">
          <a:spLocks noChangeArrowheads="1"/>
        </xdr:cNvSpPr>
      </xdr:nvSpPr>
      <xdr:spPr>
        <a:xfrm>
          <a:off x="1533525" y="37147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314325</xdr:colOff>
      <xdr:row>24</xdr:row>
      <xdr:rowOff>95250</xdr:rowOff>
    </xdr:from>
    <xdr:to>
      <xdr:col>3</xdr:col>
      <xdr:colOff>304800</xdr:colOff>
      <xdr:row>26</xdr:row>
      <xdr:rowOff>38100</xdr:rowOff>
    </xdr:to>
    <xdr:sp fLocksText="0">
      <xdr:nvSpPr>
        <xdr:cNvPr id="21" name="Text Box 15">
          <a:hlinkClick r:id="rId14"/>
        </xdr:cNvPr>
        <xdr:cNvSpPr txBox="1">
          <a:spLocks noChangeArrowheads="1"/>
        </xdr:cNvSpPr>
      </xdr:nvSpPr>
      <xdr:spPr>
        <a:xfrm>
          <a:off x="1533525" y="39814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304800</xdr:colOff>
      <xdr:row>26</xdr:row>
      <xdr:rowOff>38100</xdr:rowOff>
    </xdr:from>
    <xdr:ext cx="3276600" cy="542925"/>
    <xdr:sp fLocksText="0">
      <xdr:nvSpPr>
        <xdr:cNvPr id="22" name="Text Box 13"/>
        <xdr:cNvSpPr txBox="1">
          <a:spLocks noChangeArrowheads="1"/>
        </xdr:cNvSpPr>
      </xdr:nvSpPr>
      <xdr:spPr>
        <a:xfrm>
          <a:off x="2133600" y="42481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خنج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94</a:t>
          </a:r>
        </a:p>
      </xdr:txBody>
    </xdr:sp>
    <xdr:clientData/>
  </xdr:oneCellAnchor>
  <xdr:twoCellAnchor>
    <xdr:from>
      <xdr:col>2</xdr:col>
      <xdr:colOff>314325</xdr:colOff>
      <xdr:row>26</xdr:row>
      <xdr:rowOff>28575</xdr:rowOff>
    </xdr:from>
    <xdr:to>
      <xdr:col>3</xdr:col>
      <xdr:colOff>304800</xdr:colOff>
      <xdr:row>27</xdr:row>
      <xdr:rowOff>133350</xdr:rowOff>
    </xdr:to>
    <xdr:sp fLocksText="0">
      <xdr:nvSpPr>
        <xdr:cNvPr id="23" name="Text Box 14">
          <a:hlinkClick r:id="rId15"/>
        </xdr:cNvPr>
        <xdr:cNvSpPr txBox="1">
          <a:spLocks noChangeArrowheads="1"/>
        </xdr:cNvSpPr>
      </xdr:nvSpPr>
      <xdr:spPr>
        <a:xfrm>
          <a:off x="1533525" y="42386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314325</xdr:colOff>
      <xdr:row>27</xdr:row>
      <xdr:rowOff>133350</xdr:rowOff>
    </xdr:from>
    <xdr:to>
      <xdr:col>3</xdr:col>
      <xdr:colOff>304800</xdr:colOff>
      <xdr:row>29</xdr:row>
      <xdr:rowOff>104775</xdr:rowOff>
    </xdr:to>
    <xdr:sp fLocksText="0">
      <xdr:nvSpPr>
        <xdr:cNvPr id="24" name="Text Box 15">
          <a:hlinkClick r:id="rId16"/>
        </xdr:cNvPr>
        <xdr:cNvSpPr txBox="1">
          <a:spLocks noChangeArrowheads="1"/>
        </xdr:cNvSpPr>
      </xdr:nvSpPr>
      <xdr:spPr>
        <a:xfrm>
          <a:off x="1533525" y="4505325"/>
          <a:ext cx="600075" cy="2952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304800</xdr:colOff>
      <xdr:row>29</xdr:row>
      <xdr:rowOff>85725</xdr:rowOff>
    </xdr:from>
    <xdr:ext cx="3276600" cy="542925"/>
    <xdr:sp fLocksText="0">
      <xdr:nvSpPr>
        <xdr:cNvPr id="25" name="Text Box 13"/>
        <xdr:cNvSpPr txBox="1">
          <a:spLocks noChangeArrowheads="1"/>
        </xdr:cNvSpPr>
      </xdr:nvSpPr>
      <xdr:spPr>
        <a:xfrm>
          <a:off x="2133600" y="47815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خنج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95</a:t>
          </a:r>
        </a:p>
      </xdr:txBody>
    </xdr:sp>
    <xdr:clientData/>
  </xdr:oneCellAnchor>
  <xdr:twoCellAnchor>
    <xdr:from>
      <xdr:col>2</xdr:col>
      <xdr:colOff>314325</xdr:colOff>
      <xdr:row>29</xdr:row>
      <xdr:rowOff>114300</xdr:rowOff>
    </xdr:from>
    <xdr:to>
      <xdr:col>3</xdr:col>
      <xdr:colOff>304800</xdr:colOff>
      <xdr:row>31</xdr:row>
      <xdr:rowOff>57150</xdr:rowOff>
    </xdr:to>
    <xdr:sp fLocksText="0">
      <xdr:nvSpPr>
        <xdr:cNvPr id="26" name="Text Box 14">
          <a:hlinkClick r:id="rId17"/>
        </xdr:cNvPr>
        <xdr:cNvSpPr txBox="1">
          <a:spLocks noChangeArrowheads="1"/>
        </xdr:cNvSpPr>
      </xdr:nvSpPr>
      <xdr:spPr>
        <a:xfrm>
          <a:off x="1533525" y="48101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314325</xdr:colOff>
      <xdr:row>31</xdr:row>
      <xdr:rowOff>38100</xdr:rowOff>
    </xdr:from>
    <xdr:to>
      <xdr:col>3</xdr:col>
      <xdr:colOff>304800</xdr:colOff>
      <xdr:row>32</xdr:row>
      <xdr:rowOff>142875</xdr:rowOff>
    </xdr:to>
    <xdr:sp fLocksText="0">
      <xdr:nvSpPr>
        <xdr:cNvPr id="27" name="Text Box 14">
          <a:hlinkClick r:id="rId18"/>
        </xdr:cNvPr>
        <xdr:cNvSpPr txBox="1">
          <a:spLocks noChangeArrowheads="1"/>
        </xdr:cNvSpPr>
      </xdr:nvSpPr>
      <xdr:spPr>
        <a:xfrm>
          <a:off x="1533525" y="50577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304800</xdr:colOff>
      <xdr:row>32</xdr:row>
      <xdr:rowOff>133350</xdr:rowOff>
    </xdr:from>
    <xdr:ext cx="3276600" cy="542925"/>
    <xdr:sp fLocksText="0">
      <xdr:nvSpPr>
        <xdr:cNvPr id="28" name="Text Box 13"/>
        <xdr:cNvSpPr txBox="1">
          <a:spLocks noChangeArrowheads="1"/>
        </xdr:cNvSpPr>
      </xdr:nvSpPr>
      <xdr:spPr>
        <a:xfrm>
          <a:off x="2133600" y="53149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خنج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96</a:t>
          </a:r>
        </a:p>
      </xdr:txBody>
    </xdr:sp>
    <xdr:clientData/>
  </xdr:oneCellAnchor>
  <xdr:twoCellAnchor>
    <xdr:from>
      <xdr:col>2</xdr:col>
      <xdr:colOff>314325</xdr:colOff>
      <xdr:row>33</xdr:row>
      <xdr:rowOff>0</xdr:rowOff>
    </xdr:from>
    <xdr:to>
      <xdr:col>3</xdr:col>
      <xdr:colOff>304800</xdr:colOff>
      <xdr:row>34</xdr:row>
      <xdr:rowOff>104775</xdr:rowOff>
    </xdr:to>
    <xdr:sp fLocksText="0">
      <xdr:nvSpPr>
        <xdr:cNvPr id="29" name="Text Box 14">
          <a:hlinkClick r:id="rId19"/>
        </xdr:cNvPr>
        <xdr:cNvSpPr txBox="1">
          <a:spLocks noChangeArrowheads="1"/>
        </xdr:cNvSpPr>
      </xdr:nvSpPr>
      <xdr:spPr>
        <a:xfrm>
          <a:off x="1533525" y="53435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314325</xdr:colOff>
      <xdr:row>34</xdr:row>
      <xdr:rowOff>85725</xdr:rowOff>
    </xdr:from>
    <xdr:to>
      <xdr:col>3</xdr:col>
      <xdr:colOff>304800</xdr:colOff>
      <xdr:row>36</xdr:row>
      <xdr:rowOff>28575</xdr:rowOff>
    </xdr:to>
    <xdr:sp fLocksText="0">
      <xdr:nvSpPr>
        <xdr:cNvPr id="30" name="Text Box 14">
          <a:hlinkClick r:id="rId20"/>
        </xdr:cNvPr>
        <xdr:cNvSpPr txBox="1">
          <a:spLocks noChangeArrowheads="1"/>
        </xdr:cNvSpPr>
      </xdr:nvSpPr>
      <xdr:spPr>
        <a:xfrm>
          <a:off x="1533525" y="55911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304800</xdr:colOff>
      <xdr:row>36</xdr:row>
      <xdr:rowOff>19050</xdr:rowOff>
    </xdr:from>
    <xdr:ext cx="3276600" cy="542925"/>
    <xdr:sp fLocksText="0">
      <xdr:nvSpPr>
        <xdr:cNvPr id="31" name="Text Box 13"/>
        <xdr:cNvSpPr txBox="1">
          <a:spLocks noChangeArrowheads="1"/>
        </xdr:cNvSpPr>
      </xdr:nvSpPr>
      <xdr:spPr>
        <a:xfrm>
          <a:off x="2133600" y="58483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خنج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 97 </a:t>
          </a:r>
        </a:p>
      </xdr:txBody>
    </xdr:sp>
    <xdr:clientData/>
  </xdr:oneCellAnchor>
  <xdr:twoCellAnchor>
    <xdr:from>
      <xdr:col>2</xdr:col>
      <xdr:colOff>314325</xdr:colOff>
      <xdr:row>36</xdr:row>
      <xdr:rowOff>28575</xdr:rowOff>
    </xdr:from>
    <xdr:to>
      <xdr:col>3</xdr:col>
      <xdr:colOff>304800</xdr:colOff>
      <xdr:row>37</xdr:row>
      <xdr:rowOff>133350</xdr:rowOff>
    </xdr:to>
    <xdr:sp fLocksText="0">
      <xdr:nvSpPr>
        <xdr:cNvPr id="32" name="Text Box 14">
          <a:hlinkClick r:id="rId21"/>
        </xdr:cNvPr>
        <xdr:cNvSpPr txBox="1">
          <a:spLocks noChangeArrowheads="1"/>
        </xdr:cNvSpPr>
      </xdr:nvSpPr>
      <xdr:spPr>
        <a:xfrm>
          <a:off x="1533525" y="58578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323850</xdr:colOff>
      <xdr:row>37</xdr:row>
      <xdr:rowOff>133350</xdr:rowOff>
    </xdr:from>
    <xdr:to>
      <xdr:col>3</xdr:col>
      <xdr:colOff>314325</xdr:colOff>
      <xdr:row>39</xdr:row>
      <xdr:rowOff>76200</xdr:rowOff>
    </xdr:to>
    <xdr:sp fLocksText="0">
      <xdr:nvSpPr>
        <xdr:cNvPr id="33" name="Text Box 14">
          <a:hlinkClick r:id="rId22"/>
        </xdr:cNvPr>
        <xdr:cNvSpPr txBox="1">
          <a:spLocks noChangeArrowheads="1"/>
        </xdr:cNvSpPr>
      </xdr:nvSpPr>
      <xdr:spPr>
        <a:xfrm>
          <a:off x="1543050" y="61245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304800</xdr:colOff>
      <xdr:row>39</xdr:row>
      <xdr:rowOff>76200</xdr:rowOff>
    </xdr:from>
    <xdr:ext cx="3276600" cy="542925"/>
    <xdr:sp fLocksText="0">
      <xdr:nvSpPr>
        <xdr:cNvPr id="34" name="Text Box 13"/>
        <xdr:cNvSpPr txBox="1">
          <a:spLocks noChangeArrowheads="1"/>
        </xdr:cNvSpPr>
      </xdr:nvSpPr>
      <xdr:spPr>
        <a:xfrm>
          <a:off x="2133600" y="63912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خنج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سال  98 </a:t>
          </a:r>
        </a:p>
      </xdr:txBody>
    </xdr:sp>
    <xdr:clientData/>
  </xdr:oneCellAnchor>
  <xdr:twoCellAnchor>
    <xdr:from>
      <xdr:col>2</xdr:col>
      <xdr:colOff>314325</xdr:colOff>
      <xdr:row>39</xdr:row>
      <xdr:rowOff>76200</xdr:rowOff>
    </xdr:from>
    <xdr:to>
      <xdr:col>3</xdr:col>
      <xdr:colOff>304800</xdr:colOff>
      <xdr:row>41</xdr:row>
      <xdr:rowOff>19050</xdr:rowOff>
    </xdr:to>
    <xdr:sp fLocksText="0">
      <xdr:nvSpPr>
        <xdr:cNvPr id="35" name="Text Box 14">
          <a:hlinkClick r:id="rId23"/>
        </xdr:cNvPr>
        <xdr:cNvSpPr txBox="1">
          <a:spLocks noChangeArrowheads="1"/>
        </xdr:cNvSpPr>
      </xdr:nvSpPr>
      <xdr:spPr>
        <a:xfrm>
          <a:off x="1533525" y="63912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314325</xdr:colOff>
      <xdr:row>41</xdr:row>
      <xdr:rowOff>19050</xdr:rowOff>
    </xdr:from>
    <xdr:to>
      <xdr:col>3</xdr:col>
      <xdr:colOff>304800</xdr:colOff>
      <xdr:row>42</xdr:row>
      <xdr:rowOff>123825</xdr:rowOff>
    </xdr:to>
    <xdr:sp fLocksText="0">
      <xdr:nvSpPr>
        <xdr:cNvPr id="36" name="Text Box 14">
          <a:hlinkClick r:id="rId24"/>
        </xdr:cNvPr>
        <xdr:cNvSpPr txBox="1">
          <a:spLocks noChangeArrowheads="1"/>
        </xdr:cNvSpPr>
      </xdr:nvSpPr>
      <xdr:spPr>
        <a:xfrm>
          <a:off x="1533525" y="66579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oneCellAnchor>
    <xdr:from>
      <xdr:col>3</xdr:col>
      <xdr:colOff>304800</xdr:colOff>
      <xdr:row>42</xdr:row>
      <xdr:rowOff>133350</xdr:rowOff>
    </xdr:from>
    <xdr:ext cx="3276600" cy="542925"/>
    <xdr:sp fLocksText="0">
      <xdr:nvSpPr>
        <xdr:cNvPr id="37" name="Text Box 13"/>
        <xdr:cNvSpPr txBox="1">
          <a:spLocks noChangeArrowheads="1"/>
        </xdr:cNvSpPr>
      </xdr:nvSpPr>
      <xdr:spPr>
        <a:xfrm>
          <a:off x="2133600" y="69342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خنج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 سال 99</a:t>
          </a:r>
        </a:p>
      </xdr:txBody>
    </xdr:sp>
    <xdr:clientData/>
  </xdr:oneCellAnchor>
  <xdr:twoCellAnchor>
    <xdr:from>
      <xdr:col>2</xdr:col>
      <xdr:colOff>304800</xdr:colOff>
      <xdr:row>44</xdr:row>
      <xdr:rowOff>76200</xdr:rowOff>
    </xdr:from>
    <xdr:to>
      <xdr:col>3</xdr:col>
      <xdr:colOff>295275</xdr:colOff>
      <xdr:row>46</xdr:row>
      <xdr:rowOff>19050</xdr:rowOff>
    </xdr:to>
    <xdr:sp fLocksText="0">
      <xdr:nvSpPr>
        <xdr:cNvPr id="38" name="Text Box 14">
          <a:hlinkClick r:id="rId25"/>
        </xdr:cNvPr>
        <xdr:cNvSpPr txBox="1">
          <a:spLocks noChangeArrowheads="1"/>
        </xdr:cNvSpPr>
      </xdr:nvSpPr>
      <xdr:spPr>
        <a:xfrm>
          <a:off x="1524000" y="72009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314325</xdr:colOff>
      <xdr:row>42</xdr:row>
      <xdr:rowOff>123825</xdr:rowOff>
    </xdr:from>
    <xdr:to>
      <xdr:col>3</xdr:col>
      <xdr:colOff>304800</xdr:colOff>
      <xdr:row>44</xdr:row>
      <xdr:rowOff>66675</xdr:rowOff>
    </xdr:to>
    <xdr:sp fLocksText="0">
      <xdr:nvSpPr>
        <xdr:cNvPr id="39" name="Text Box 14">
          <a:hlinkClick r:id="rId26"/>
        </xdr:cNvPr>
        <xdr:cNvSpPr txBox="1">
          <a:spLocks noChangeArrowheads="1"/>
        </xdr:cNvSpPr>
      </xdr:nvSpPr>
      <xdr:spPr>
        <a:xfrm>
          <a:off x="1533525" y="69246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295275</xdr:colOff>
      <xdr:row>46</xdr:row>
      <xdr:rowOff>38100</xdr:rowOff>
    </xdr:from>
    <xdr:ext cx="3276600" cy="542925"/>
    <xdr:sp fLocksText="0">
      <xdr:nvSpPr>
        <xdr:cNvPr id="40" name="Text Box 13"/>
        <xdr:cNvSpPr txBox="1">
          <a:spLocks noChangeArrowheads="1"/>
        </xdr:cNvSpPr>
      </xdr:nvSpPr>
      <xdr:spPr>
        <a:xfrm>
          <a:off x="2124075" y="74866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خنج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 سال1400</a:t>
          </a:r>
        </a:p>
      </xdr:txBody>
    </xdr:sp>
    <xdr:clientData/>
  </xdr:oneCellAnchor>
  <xdr:twoCellAnchor>
    <xdr:from>
      <xdr:col>2</xdr:col>
      <xdr:colOff>304800</xdr:colOff>
      <xdr:row>47</xdr:row>
      <xdr:rowOff>133350</xdr:rowOff>
    </xdr:from>
    <xdr:to>
      <xdr:col>3</xdr:col>
      <xdr:colOff>295275</xdr:colOff>
      <xdr:row>49</xdr:row>
      <xdr:rowOff>76200</xdr:rowOff>
    </xdr:to>
    <xdr:sp fLocksText="0">
      <xdr:nvSpPr>
        <xdr:cNvPr id="41" name="Text Box 14">
          <a:hlinkClick r:id="rId27"/>
        </xdr:cNvPr>
        <xdr:cNvSpPr txBox="1">
          <a:spLocks noChangeArrowheads="1"/>
        </xdr:cNvSpPr>
      </xdr:nvSpPr>
      <xdr:spPr>
        <a:xfrm>
          <a:off x="1524000" y="77438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304800</xdr:colOff>
      <xdr:row>46</xdr:row>
      <xdr:rowOff>28575</xdr:rowOff>
    </xdr:from>
    <xdr:to>
      <xdr:col>3</xdr:col>
      <xdr:colOff>295275</xdr:colOff>
      <xdr:row>47</xdr:row>
      <xdr:rowOff>133350</xdr:rowOff>
    </xdr:to>
    <xdr:sp fLocksText="0">
      <xdr:nvSpPr>
        <xdr:cNvPr id="42" name="Text Box 14">
          <a:hlinkClick r:id="rId28"/>
        </xdr:cNvPr>
        <xdr:cNvSpPr txBox="1">
          <a:spLocks noChangeArrowheads="1"/>
        </xdr:cNvSpPr>
      </xdr:nvSpPr>
      <xdr:spPr>
        <a:xfrm>
          <a:off x="1524000" y="74771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  <xdr:oneCellAnchor>
    <xdr:from>
      <xdr:col>3</xdr:col>
      <xdr:colOff>304800</xdr:colOff>
      <xdr:row>49</xdr:row>
      <xdr:rowOff>95250</xdr:rowOff>
    </xdr:from>
    <xdr:ext cx="3276600" cy="542925"/>
    <xdr:sp fLocksText="0">
      <xdr:nvSpPr>
        <xdr:cNvPr id="43" name="Text Box 13"/>
        <xdr:cNvSpPr txBox="1">
          <a:spLocks noChangeArrowheads="1"/>
        </xdr:cNvSpPr>
      </xdr:nvSpPr>
      <xdr:spPr>
        <a:xfrm>
          <a:off x="2133600" y="80295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خنج تا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پایان سال1401</a:t>
          </a:r>
        </a:p>
      </xdr:txBody>
    </xdr:sp>
    <xdr:clientData/>
  </xdr:oneCellAnchor>
  <xdr:twoCellAnchor>
    <xdr:from>
      <xdr:col>2</xdr:col>
      <xdr:colOff>304800</xdr:colOff>
      <xdr:row>51</xdr:row>
      <xdr:rowOff>28575</xdr:rowOff>
    </xdr:from>
    <xdr:to>
      <xdr:col>3</xdr:col>
      <xdr:colOff>295275</xdr:colOff>
      <xdr:row>52</xdr:row>
      <xdr:rowOff>133350</xdr:rowOff>
    </xdr:to>
    <xdr:sp fLocksText="0">
      <xdr:nvSpPr>
        <xdr:cNvPr id="44" name="Text Box 14">
          <a:hlinkClick r:id="rId29"/>
        </xdr:cNvPr>
        <xdr:cNvSpPr txBox="1">
          <a:spLocks noChangeArrowheads="1"/>
        </xdr:cNvSpPr>
      </xdr:nvSpPr>
      <xdr:spPr>
        <a:xfrm>
          <a:off x="1524000" y="82867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2</a:t>
          </a:r>
        </a:p>
      </xdr:txBody>
    </xdr:sp>
    <xdr:clientData/>
  </xdr:twoCellAnchor>
  <xdr:twoCellAnchor>
    <xdr:from>
      <xdr:col>2</xdr:col>
      <xdr:colOff>295275</xdr:colOff>
      <xdr:row>49</xdr:row>
      <xdr:rowOff>85725</xdr:rowOff>
    </xdr:from>
    <xdr:to>
      <xdr:col>3</xdr:col>
      <xdr:colOff>285750</xdr:colOff>
      <xdr:row>51</xdr:row>
      <xdr:rowOff>28575</xdr:rowOff>
    </xdr:to>
    <xdr:sp fLocksText="0">
      <xdr:nvSpPr>
        <xdr:cNvPr id="45" name="Text Box 14">
          <a:hlinkClick r:id="rId30"/>
        </xdr:cNvPr>
        <xdr:cNvSpPr txBox="1">
          <a:spLocks noChangeArrowheads="1"/>
        </xdr:cNvSpPr>
      </xdr:nvSpPr>
      <xdr:spPr>
        <a:xfrm>
          <a:off x="1514475" y="80200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صفحه </a:t>
          </a:r>
          <a:r>
            <a:rPr lang="en-US" cap="none" sz="1200" b="0" i="0" u="none" baseline="0">
              <a:solidFill>
                <a:srgbClr val="000000"/>
              </a:solidFill>
              <a:latin typeface="B Titr"/>
              <a:ea typeface="B Titr"/>
              <a:cs typeface="B Titr"/>
            </a:rPr>
            <a:t>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582400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257175</xdr:colOff>
      <xdr:row>0</xdr:row>
      <xdr:rowOff>38100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868025" y="38100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582400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257175</xdr:colOff>
      <xdr:row>0</xdr:row>
      <xdr:rowOff>38100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868025" y="38100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582400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257175</xdr:colOff>
      <xdr:row>0</xdr:row>
      <xdr:rowOff>38100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868025" y="38100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582400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257175</xdr:colOff>
      <xdr:row>0</xdr:row>
      <xdr:rowOff>38100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868025" y="38100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582400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257175</xdr:colOff>
      <xdr:row>0</xdr:row>
      <xdr:rowOff>38100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868025" y="38100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582400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257175</xdr:colOff>
      <xdr:row>0</xdr:row>
      <xdr:rowOff>38100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725275" y="38100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582400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257175</xdr:colOff>
      <xdr:row>0</xdr:row>
      <xdr:rowOff>38100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725275" y="38100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582400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257175</xdr:colOff>
      <xdr:row>0</xdr:row>
      <xdr:rowOff>38100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725275" y="38100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582400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257175</xdr:colOff>
      <xdr:row>0</xdr:row>
      <xdr:rowOff>38100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725275" y="38100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582400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257175</xdr:colOff>
      <xdr:row>0</xdr:row>
      <xdr:rowOff>38100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725275" y="38100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28575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28575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66675</xdr:colOff>
      <xdr:row>0</xdr:row>
      <xdr:rowOff>85725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582400" y="857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257175</xdr:colOff>
      <xdr:row>0</xdr:row>
      <xdr:rowOff>38100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725275" y="38100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28575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28575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371475</xdr:colOff>
      <xdr:row>0</xdr:row>
      <xdr:rowOff>28575</xdr:rowOff>
    </xdr:from>
    <xdr:ext cx="904875" cy="1619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28575"/>
          <a:ext cx="904875" cy="161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</xdr:colOff>
      <xdr:row>0</xdr:row>
      <xdr:rowOff>47625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925175" y="4762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276225</xdr:colOff>
      <xdr:row>0</xdr:row>
      <xdr:rowOff>38100</xdr:rowOff>
    </xdr:from>
    <xdr:ext cx="942975" cy="27622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277475" y="38100"/>
          <a:ext cx="942975" cy="2762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2\fvbo5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xcelmoj\MOJODI1401\moj140112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NSHEAB\1401\14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vbn54"/>
      <sheetName val="fvbn180"/>
      <sheetName val="fvbn179"/>
      <sheetName val="fvbo54 "/>
    </sheetNames>
    <sheetDataSet>
      <sheetData sheetId="0">
        <row r="8">
          <cell r="M8">
            <v>11705</v>
          </cell>
        </row>
        <row r="9">
          <cell r="M9">
            <v>511</v>
          </cell>
        </row>
        <row r="10">
          <cell r="M10">
            <v>452</v>
          </cell>
        </row>
        <row r="11">
          <cell r="M11">
            <v>75</v>
          </cell>
        </row>
        <row r="12">
          <cell r="M12">
            <v>2040</v>
          </cell>
        </row>
        <row r="13">
          <cell r="M13">
            <v>229</v>
          </cell>
        </row>
        <row r="14">
          <cell r="B14">
            <v>152981969390</v>
          </cell>
          <cell r="G14">
            <v>148592298580</v>
          </cell>
          <cell r="L14">
            <v>173138719</v>
          </cell>
          <cell r="M14">
            <v>15012</v>
          </cell>
        </row>
      </sheetData>
      <sheetData sheetId="1">
        <row r="8">
          <cell r="M8">
            <v>2960</v>
          </cell>
        </row>
        <row r="9">
          <cell r="M9">
            <v>132</v>
          </cell>
        </row>
        <row r="10">
          <cell r="M10">
            <v>14</v>
          </cell>
        </row>
        <row r="11">
          <cell r="M11">
            <v>8</v>
          </cell>
        </row>
        <row r="12">
          <cell r="M12">
            <v>98</v>
          </cell>
        </row>
        <row r="13">
          <cell r="M13">
            <v>0</v>
          </cell>
        </row>
        <row r="14">
          <cell r="B14">
            <v>18139719581</v>
          </cell>
          <cell r="G14">
            <v>18216917397</v>
          </cell>
          <cell r="L14">
            <v>26419940</v>
          </cell>
          <cell r="M14">
            <v>3212</v>
          </cell>
        </row>
      </sheetData>
      <sheetData sheetId="2">
        <row r="8">
          <cell r="M8">
            <v>4721</v>
          </cell>
        </row>
        <row r="9">
          <cell r="M9">
            <v>135</v>
          </cell>
        </row>
        <row r="10">
          <cell r="M10">
            <v>5</v>
          </cell>
        </row>
        <row r="11">
          <cell r="M11">
            <v>7</v>
          </cell>
        </row>
        <row r="12">
          <cell r="M12">
            <v>555</v>
          </cell>
        </row>
        <row r="13">
          <cell r="M13">
            <v>0</v>
          </cell>
        </row>
        <row r="14">
          <cell r="B14">
            <v>39629235616</v>
          </cell>
          <cell r="G14">
            <v>34616654612</v>
          </cell>
          <cell r="L14">
            <v>40841293</v>
          </cell>
          <cell r="M14">
            <v>5423</v>
          </cell>
        </row>
      </sheetData>
      <sheetData sheetId="3">
        <row r="14">
          <cell r="B14">
            <v>210750924587</v>
          </cell>
          <cell r="D14">
            <v>24882995677</v>
          </cell>
          <cell r="G14">
            <v>201425870589</v>
          </cell>
          <cell r="L14">
            <v>240399952</v>
          </cell>
          <cell r="M14">
            <v>23647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malklampاهدایی"/>
      <sheetName val="amalpayeh اهدایی"/>
      <sheetName val="amalkardاهدایی"/>
      <sheetName val="amalklampعمومی"/>
      <sheetName val="amalpayehعمومی"/>
      <sheetName val="amalkardعمومی"/>
      <sheetName val="amalklamp"/>
      <sheetName val="amalpayeh"/>
      <sheetName val="amalkard"/>
      <sheetName val="lamp1400"/>
      <sheetName val="payeh1400"/>
      <sheetName val="mojtasesa1400"/>
      <sheetName val="اصلاحیه"/>
      <sheetName val="lamp "/>
      <sheetName val="payeh"/>
      <sheetName val="mojtasesa140112"/>
      <sheetName val="فیدرها"/>
      <sheetName val="mojtasesa  gis"/>
      <sheetName val="mojtasesa14gis اختلاف"/>
      <sheetName val="payeh GIS"/>
      <sheetName val="payeh GISاختلاف "/>
    </sheetNames>
    <sheetDataSet>
      <sheetData sheetId="13">
        <row r="14">
          <cell r="B14">
            <v>12351</v>
          </cell>
        </row>
      </sheetData>
      <sheetData sheetId="15">
        <row r="11">
          <cell r="B11">
            <v>2</v>
          </cell>
          <cell r="E11">
            <v>8.626</v>
          </cell>
        </row>
        <row r="12">
          <cell r="A12">
            <v>8235</v>
          </cell>
          <cell r="B12">
            <v>17</v>
          </cell>
          <cell r="C12">
            <v>375485</v>
          </cell>
          <cell r="D12">
            <v>3091</v>
          </cell>
          <cell r="E12">
            <v>44.97500000000001</v>
          </cell>
          <cell r="F12">
            <v>781.309</v>
          </cell>
          <cell r="G12">
            <v>24.981</v>
          </cell>
          <cell r="H12">
            <v>-0.49699999999999944</v>
          </cell>
          <cell r="I12">
            <v>8.399999999999999</v>
          </cell>
          <cell r="J12">
            <v>9.4</v>
          </cell>
          <cell r="K12">
            <v>1448.48</v>
          </cell>
          <cell r="L12">
            <v>33</v>
          </cell>
          <cell r="M12">
            <v>3</v>
          </cell>
          <cell r="N12">
            <v>86648</v>
          </cell>
          <cell r="O12">
            <v>3737</v>
          </cell>
        </row>
        <row r="15">
          <cell r="A15">
            <v>3250</v>
          </cell>
          <cell r="B15">
            <v>3</v>
          </cell>
          <cell r="C15">
            <v>129948</v>
          </cell>
          <cell r="D15">
            <v>1088</v>
          </cell>
          <cell r="E15">
            <v>23.455</v>
          </cell>
          <cell r="F15">
            <v>347.4189999999999</v>
          </cell>
          <cell r="G15">
            <v>13.341</v>
          </cell>
          <cell r="H15">
            <v>0.269</v>
          </cell>
          <cell r="I15">
            <v>0.10500000000000001</v>
          </cell>
          <cell r="J15">
            <v>0.822</v>
          </cell>
          <cell r="K15">
            <v>683.462</v>
          </cell>
          <cell r="L15">
            <v>13</v>
          </cell>
          <cell r="M15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فروش "/>
      <sheetName val="فروش 2"/>
      <sheetName val="نصب 2"/>
      <sheetName val="نصب "/>
    </sheetNames>
    <sheetDataSet>
      <sheetData sheetId="1">
        <row r="8">
          <cell r="B8">
            <v>56</v>
          </cell>
          <cell r="C8">
            <v>38</v>
          </cell>
          <cell r="D8">
            <v>18</v>
          </cell>
          <cell r="E8">
            <v>28</v>
          </cell>
          <cell r="F8">
            <v>31</v>
          </cell>
          <cell r="H8">
            <v>36</v>
          </cell>
        </row>
        <row r="36">
          <cell r="A36">
            <v>911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  <sheetDataSet>
      <sheetData sheetId="0">
        <row r="11">
          <cell r="B11">
            <v>1</v>
          </cell>
          <cell r="C11">
            <v>1</v>
          </cell>
          <cell r="D11">
            <v>1</v>
          </cell>
          <cell r="E11">
            <v>8</v>
          </cell>
          <cell r="F11">
            <v>1</v>
          </cell>
          <cell r="H11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</row>
    <row r="2" spans="1:12" ht="12.7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2" ht="12.7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1:12" ht="12.7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1:12" ht="12.7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2" ht="12.7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ht="12.75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</row>
    <row r="8" spans="1:12" ht="12.7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</row>
    <row r="9" spans="1:12" ht="12.7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</row>
    <row r="10" spans="1:12" ht="12.75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</row>
    <row r="11" spans="1:12" ht="12.7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</row>
    <row r="12" spans="1:12" ht="12.7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</row>
    <row r="13" spans="1:12" ht="12.75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</row>
    <row r="14" spans="1:12" ht="12.75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6"/>
    </row>
    <row r="15" spans="1:12" ht="12.75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</row>
    <row r="16" spans="1:12" ht="12.7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</row>
    <row r="17" spans="1:12" ht="12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</row>
    <row r="18" spans="1:12" ht="12.7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</row>
    <row r="19" spans="1:12" ht="12.7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ht="12.7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6"/>
    </row>
    <row r="21" spans="1:12" ht="12.7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6"/>
    </row>
    <row r="22" spans="1:12" ht="12.7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</row>
    <row r="23" spans="1:12" ht="12.7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6"/>
    </row>
    <row r="24" spans="1:12" ht="12.75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6"/>
    </row>
    <row r="25" spans="1:12" ht="12.7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</row>
    <row r="26" spans="1:12" ht="12.75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6"/>
    </row>
    <row r="27" spans="1:12" ht="12.75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ht="12.75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6"/>
    </row>
    <row r="29" spans="1:12" ht="12.75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</row>
    <row r="30" spans="1:12" ht="12.75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6"/>
    </row>
    <row r="31" spans="1:12" ht="12.75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6"/>
    </row>
    <row r="32" spans="1:12" ht="12.75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/>
    </row>
    <row r="33" spans="1:12" ht="12.75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6"/>
    </row>
    <row r="34" spans="1:12" ht="12.7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6"/>
    </row>
    <row r="35" spans="1:12" ht="12.75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6"/>
    </row>
    <row r="36" spans="1:12" ht="12.75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6"/>
    </row>
    <row r="37" spans="1:12" ht="12.75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6"/>
    </row>
    <row r="38" spans="1:12" ht="12.75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6"/>
    </row>
    <row r="39" spans="1:12" ht="12.75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</row>
    <row r="40" spans="1:12" ht="12.75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6"/>
    </row>
    <row r="41" spans="1:12" ht="12.75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12" ht="12.75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6"/>
    </row>
    <row r="43" spans="1:12" ht="12.75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6"/>
    </row>
    <row r="44" spans="1:12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6"/>
    </row>
    <row r="45" spans="1:1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6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6"/>
    </row>
    <row r="47" spans="1:1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6"/>
    </row>
    <row r="48" spans="1:1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6"/>
    </row>
    <row r="49" spans="1:1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6"/>
    </row>
    <row r="50" spans="1:1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6"/>
    </row>
    <row r="51" spans="1:1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6"/>
    </row>
    <row r="52" spans="1:1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6"/>
    </row>
    <row r="53" spans="1:1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6"/>
    </row>
    <row r="54" spans="1:1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6"/>
    </row>
    <row r="55" spans="1:1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6"/>
    </row>
    <row r="56" spans="1:12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6"/>
    </row>
    <row r="57" spans="1:12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4">
      <selection activeCell="D20" sqref="D20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2" t="s">
        <v>70</v>
      </c>
      <c r="C1" s="33"/>
      <c r="D1" s="33" t="s">
        <v>45</v>
      </c>
      <c r="E1" s="34"/>
    </row>
    <row r="2" spans="2:5" ht="24.7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4.75" customHeight="1">
      <c r="B3" s="8" t="s">
        <v>46</v>
      </c>
      <c r="C3" s="9" t="s">
        <v>15</v>
      </c>
      <c r="D3" s="27">
        <v>5800</v>
      </c>
      <c r="E3" s="10" t="s">
        <v>2</v>
      </c>
    </row>
    <row r="4" spans="2:5" ht="24.75" customHeight="1">
      <c r="B4" s="11"/>
      <c r="C4" s="9" t="s">
        <v>16</v>
      </c>
      <c r="D4" s="62">
        <v>11</v>
      </c>
      <c r="E4" s="10" t="s">
        <v>3</v>
      </c>
    </row>
    <row r="5" spans="2:5" ht="24.75" customHeight="1">
      <c r="B5" s="17"/>
      <c r="C5" s="18" t="s">
        <v>17</v>
      </c>
      <c r="D5" s="28">
        <v>18462</v>
      </c>
      <c r="E5" s="19" t="s">
        <v>43</v>
      </c>
    </row>
    <row r="6" spans="2:5" ht="24.75" customHeight="1">
      <c r="B6" s="79" t="s">
        <v>71</v>
      </c>
      <c r="C6" s="80"/>
      <c r="D6" s="80"/>
      <c r="E6" s="81"/>
    </row>
    <row r="7" spans="2:5" ht="24.75" customHeight="1">
      <c r="B7" s="11"/>
      <c r="C7" s="9" t="s">
        <v>18</v>
      </c>
      <c r="D7" s="62">
        <v>490.122</v>
      </c>
      <c r="E7" s="10" t="s">
        <v>4</v>
      </c>
    </row>
    <row r="8" spans="2:5" ht="24.75" customHeight="1">
      <c r="B8" s="11"/>
      <c r="C8" s="9" t="s">
        <v>18</v>
      </c>
      <c r="D8" s="62">
        <v>322.922</v>
      </c>
      <c r="E8" s="10" t="s">
        <v>5</v>
      </c>
    </row>
    <row r="9" spans="2:5" ht="24.75" customHeight="1">
      <c r="B9" s="8" t="s">
        <v>72</v>
      </c>
      <c r="C9" s="9" t="s">
        <v>19</v>
      </c>
      <c r="D9" s="29">
        <v>638</v>
      </c>
      <c r="E9" s="10" t="s">
        <v>6</v>
      </c>
    </row>
    <row r="10" spans="2:5" ht="24.75" customHeight="1">
      <c r="B10" s="13"/>
      <c r="C10" s="9" t="s">
        <v>19</v>
      </c>
      <c r="D10" s="29">
        <v>4150</v>
      </c>
      <c r="E10" s="10" t="s">
        <v>56</v>
      </c>
    </row>
    <row r="11" spans="2:5" ht="24.75" customHeight="1">
      <c r="B11" s="11"/>
      <c r="C11" s="9" t="s">
        <v>20</v>
      </c>
      <c r="D11" s="29">
        <v>4590</v>
      </c>
      <c r="E11" s="61" t="s">
        <v>57</v>
      </c>
    </row>
    <row r="12" spans="2:5" ht="24.75" customHeight="1">
      <c r="B12" s="11"/>
      <c r="C12" s="9" t="s">
        <v>41</v>
      </c>
      <c r="D12" s="27">
        <v>41</v>
      </c>
      <c r="E12" s="10" t="s">
        <v>48</v>
      </c>
    </row>
    <row r="13" spans="2:5" ht="24.75" customHeight="1">
      <c r="B13" s="11"/>
      <c r="C13" s="9" t="s">
        <v>41</v>
      </c>
      <c r="D13" s="27">
        <v>39</v>
      </c>
      <c r="E13" s="10" t="s">
        <v>49</v>
      </c>
    </row>
    <row r="14" spans="2:5" ht="24.75" customHeight="1">
      <c r="B14" s="11"/>
      <c r="C14" s="9" t="s">
        <v>21</v>
      </c>
      <c r="D14" s="27">
        <v>40</v>
      </c>
      <c r="E14" s="10" t="s">
        <v>8</v>
      </c>
    </row>
    <row r="15" spans="2:5" ht="24.75" customHeight="1">
      <c r="B15" s="11"/>
      <c r="C15" s="9" t="s">
        <v>17</v>
      </c>
      <c r="D15" s="29">
        <v>1570</v>
      </c>
      <c r="E15" s="10" t="s">
        <v>51</v>
      </c>
    </row>
    <row r="16" spans="2:5" ht="24.75" customHeight="1">
      <c r="B16" s="11"/>
      <c r="C16" s="9" t="s">
        <v>22</v>
      </c>
      <c r="D16" s="28">
        <v>148411067</v>
      </c>
      <c r="E16" s="12" t="s">
        <v>9</v>
      </c>
    </row>
    <row r="17" spans="2:5" ht="24.75" customHeight="1">
      <c r="B17" s="11"/>
      <c r="C17" s="9" t="s">
        <v>23</v>
      </c>
      <c r="D17" s="28">
        <v>41431211643</v>
      </c>
      <c r="E17" s="12" t="s">
        <v>9</v>
      </c>
    </row>
    <row r="18" spans="2:5" ht="24.75" customHeight="1">
      <c r="B18" s="11"/>
      <c r="C18" s="9" t="s">
        <v>23</v>
      </c>
      <c r="D18" s="28">
        <v>39204929587</v>
      </c>
      <c r="E18" s="10" t="s">
        <v>10</v>
      </c>
    </row>
    <row r="19" spans="2:5" ht="24.75" customHeight="1">
      <c r="B19" s="11"/>
      <c r="C19" s="9" t="s">
        <v>42</v>
      </c>
      <c r="D19" s="30">
        <v>0.9462655817265692</v>
      </c>
      <c r="E19" s="10" t="s">
        <v>11</v>
      </c>
    </row>
    <row r="20" spans="2:5" ht="24.75" customHeight="1">
      <c r="B20" s="11"/>
      <c r="C20" s="9" t="s">
        <v>23</v>
      </c>
      <c r="D20" s="28">
        <v>9033874996</v>
      </c>
      <c r="E20" s="10" t="s">
        <v>12</v>
      </c>
    </row>
    <row r="21" spans="2:5" ht="24.75" customHeight="1" thickBot="1">
      <c r="B21" s="14" t="s">
        <v>73</v>
      </c>
      <c r="C21" s="15" t="s">
        <v>24</v>
      </c>
      <c r="D21" s="31">
        <v>6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11811023622047245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فناوري اطلاعات و ارتباطات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5" sqref="A5:E6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3" t="s">
        <v>47</v>
      </c>
      <c r="B1" s="83"/>
      <c r="C1" s="83"/>
      <c r="D1" s="83"/>
      <c r="E1" s="83"/>
      <c r="F1" s="83"/>
    </row>
    <row r="2" spans="1:6" ht="26.25" customHeight="1" thickBot="1">
      <c r="A2" s="82" t="s">
        <v>70</v>
      </c>
      <c r="B2" s="82"/>
      <c r="C2" s="82"/>
      <c r="D2" s="82"/>
      <c r="E2" s="82"/>
      <c r="F2" s="82"/>
    </row>
    <row r="3" spans="1:6" ht="27.75" thickTop="1">
      <c r="A3" s="35" t="s">
        <v>27</v>
      </c>
      <c r="B3" s="36" t="s">
        <v>28</v>
      </c>
      <c r="C3" s="36" t="s">
        <v>29</v>
      </c>
      <c r="D3" s="36" t="s">
        <v>29</v>
      </c>
      <c r="E3" s="36" t="s">
        <v>30</v>
      </c>
      <c r="F3" s="37" t="s">
        <v>31</v>
      </c>
    </row>
    <row r="4" spans="1:6" ht="27">
      <c r="A4" s="38" t="s">
        <v>32</v>
      </c>
      <c r="B4" s="39" t="s">
        <v>33</v>
      </c>
      <c r="C4" s="39" t="s">
        <v>33</v>
      </c>
      <c r="D4" s="39" t="s">
        <v>0</v>
      </c>
      <c r="E4" s="39" t="s">
        <v>34</v>
      </c>
      <c r="F4" s="40"/>
    </row>
    <row r="5" spans="1:6" ht="36" customHeight="1">
      <c r="A5" s="41">
        <v>0.9462655817265692</v>
      </c>
      <c r="B5" s="42">
        <v>39204929587</v>
      </c>
      <c r="C5" s="42">
        <v>41431211643</v>
      </c>
      <c r="D5" s="42">
        <v>148411067</v>
      </c>
      <c r="E5" s="42">
        <v>18462</v>
      </c>
      <c r="F5" s="43" t="s">
        <v>46</v>
      </c>
    </row>
    <row r="6" spans="1:6" ht="37.5" customHeight="1" thickBot="1">
      <c r="A6" s="41">
        <v>0.9462655817265692</v>
      </c>
      <c r="B6" s="44">
        <v>39204929587</v>
      </c>
      <c r="C6" s="44">
        <v>41431211643</v>
      </c>
      <c r="D6" s="44">
        <v>148411067</v>
      </c>
      <c r="E6" s="44">
        <v>18462</v>
      </c>
      <c r="F6" s="45" t="s">
        <v>44</v>
      </c>
    </row>
    <row r="7" spans="1:6" ht="32.25" thickTop="1">
      <c r="A7" s="46"/>
      <c r="B7" s="47"/>
      <c r="C7" s="47"/>
      <c r="D7" s="47"/>
      <c r="E7" s="48"/>
      <c r="F7" s="49"/>
    </row>
    <row r="8" spans="1:6" ht="19.5">
      <c r="A8" s="50"/>
      <c r="B8" s="50"/>
      <c r="C8" s="50"/>
      <c r="D8" s="50"/>
      <c r="E8" s="50"/>
      <c r="F8" s="50"/>
    </row>
    <row r="9" spans="1:6" ht="36.75" thickBot="1">
      <c r="A9" s="34"/>
      <c r="B9" s="34"/>
      <c r="C9" s="59"/>
      <c r="D9" s="60" t="s">
        <v>35</v>
      </c>
      <c r="E9" s="34"/>
      <c r="F9" s="34"/>
    </row>
    <row r="10" spans="1:6" ht="27.75" thickTop="1">
      <c r="A10" s="35" t="s">
        <v>36</v>
      </c>
      <c r="B10" s="36" t="s">
        <v>37</v>
      </c>
      <c r="C10" s="51" t="s">
        <v>38</v>
      </c>
      <c r="D10" s="36" t="s">
        <v>39</v>
      </c>
      <c r="E10" s="36" t="s">
        <v>40</v>
      </c>
      <c r="F10" s="37" t="s">
        <v>31</v>
      </c>
    </row>
    <row r="11" spans="1:6" ht="19.5">
      <c r="A11" s="52"/>
      <c r="B11" s="53"/>
      <c r="C11" s="53"/>
      <c r="D11" s="53"/>
      <c r="E11" s="53"/>
      <c r="F11" s="54"/>
    </row>
    <row r="12" spans="1:6" ht="31.5">
      <c r="A12" s="55">
        <v>1838</v>
      </c>
      <c r="B12" s="56">
        <v>66</v>
      </c>
      <c r="C12" s="56">
        <v>390</v>
      </c>
      <c r="D12" s="56">
        <v>835</v>
      </c>
      <c r="E12" s="56">
        <v>15333</v>
      </c>
      <c r="F12" s="43" t="s">
        <v>46</v>
      </c>
    </row>
    <row r="13" spans="1:6" ht="32.25" thickBot="1">
      <c r="A13" s="57">
        <v>1838</v>
      </c>
      <c r="B13" s="58">
        <v>66</v>
      </c>
      <c r="C13" s="58">
        <v>390</v>
      </c>
      <c r="D13" s="58">
        <v>835</v>
      </c>
      <c r="E13" s="58">
        <v>15333</v>
      </c>
      <c r="F13" s="45" t="s">
        <v>44</v>
      </c>
    </row>
    <row r="14" spans="1:6" ht="91.5" customHeight="1" thickBot="1" thickTop="1">
      <c r="A14" s="2"/>
      <c r="B14" s="3"/>
      <c r="C14" s="3"/>
      <c r="D14" s="3"/>
      <c r="E14" s="4"/>
      <c r="F14" s="1"/>
    </row>
    <row r="15" spans="2:5" ht="24" thickBot="1">
      <c r="B15" s="20">
        <f>IF(B6='p191'!D18,1," ")</f>
        <v>1</v>
      </c>
      <c r="C15" s="20">
        <f>IF(C6='p191'!D17,1," ")</f>
        <v>1</v>
      </c>
      <c r="D15" s="20">
        <f>IF(D6='p191'!D16,1," ")</f>
        <v>1</v>
      </c>
      <c r="E15" s="20">
        <f>IF(E6='p191'!D5,1," ")</f>
        <v>1</v>
      </c>
    </row>
    <row r="16" ht="24" thickBot="1">
      <c r="E16" s="20">
        <f>IF(SUM(A13:E13)=E6,1," ")</f>
        <v>1</v>
      </c>
    </row>
  </sheetData>
  <sheetProtection/>
  <mergeCells count="2">
    <mergeCell ref="A1:F1"/>
    <mergeCell ref="A2:F2"/>
  </mergeCells>
  <printOptions/>
  <pageMargins left="1.141732283464567" right="0.7480314960629921" top="0.9448818897637796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2" t="s">
        <v>74</v>
      </c>
      <c r="C1" s="33"/>
      <c r="D1" s="33" t="s">
        <v>45</v>
      </c>
      <c r="E1" s="34"/>
    </row>
    <row r="2" spans="2:5" ht="24.7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4.75" customHeight="1">
      <c r="B3" s="8" t="s">
        <v>46</v>
      </c>
      <c r="C3" s="9" t="s">
        <v>15</v>
      </c>
      <c r="D3" s="62">
        <f>+'[2]mojtasesa140112'!$N$12</f>
        <v>86648</v>
      </c>
      <c r="E3" s="10" t="s">
        <v>2</v>
      </c>
    </row>
    <row r="4" spans="2:5" ht="24.75" customHeight="1">
      <c r="B4" s="11"/>
      <c r="C4" s="9" t="s">
        <v>16</v>
      </c>
      <c r="D4" s="62">
        <v>9</v>
      </c>
      <c r="E4" s="10" t="s">
        <v>3</v>
      </c>
    </row>
    <row r="5" spans="2:5" ht="24.75" customHeight="1">
      <c r="B5" s="17"/>
      <c r="C5" s="18" t="s">
        <v>17</v>
      </c>
      <c r="D5" s="28">
        <v>19550</v>
      </c>
      <c r="E5" s="19" t="s">
        <v>43</v>
      </c>
    </row>
    <row r="6" spans="2:5" ht="24.75" customHeight="1">
      <c r="B6" s="79" t="s">
        <v>75</v>
      </c>
      <c r="C6" s="80"/>
      <c r="D6" s="80"/>
      <c r="E6" s="81"/>
    </row>
    <row r="7" spans="2:5" ht="24.75" customHeight="1">
      <c r="B7" s="11"/>
      <c r="C7" s="9" t="s">
        <v>18</v>
      </c>
      <c r="D7" s="62">
        <v>395.914</v>
      </c>
      <c r="E7" s="10" t="s">
        <v>4</v>
      </c>
    </row>
    <row r="8" spans="2:5" ht="24.75" customHeight="1">
      <c r="B8" s="11"/>
      <c r="C8" s="9" t="s">
        <v>18</v>
      </c>
      <c r="D8" s="62">
        <v>301.84900000000005</v>
      </c>
      <c r="E8" s="10" t="s">
        <v>5</v>
      </c>
    </row>
    <row r="9" spans="2:5" ht="24.75" customHeight="1">
      <c r="B9" s="8" t="s">
        <v>76</v>
      </c>
      <c r="C9" s="9" t="s">
        <v>19</v>
      </c>
      <c r="D9" s="29">
        <v>541</v>
      </c>
      <c r="E9" s="10" t="s">
        <v>6</v>
      </c>
    </row>
    <row r="10" spans="2:5" ht="24.75" customHeight="1">
      <c r="B10" s="13"/>
      <c r="C10" s="9" t="s">
        <v>19</v>
      </c>
      <c r="D10" s="29">
        <v>3828</v>
      </c>
      <c r="E10" s="10" t="s">
        <v>56</v>
      </c>
    </row>
    <row r="11" spans="2:5" ht="24.75" customHeight="1">
      <c r="B11" s="11"/>
      <c r="C11" s="9" t="s">
        <v>20</v>
      </c>
      <c r="D11" s="29">
        <v>4160</v>
      </c>
      <c r="E11" s="61" t="s">
        <v>57</v>
      </c>
    </row>
    <row r="12" spans="2:5" ht="24.75" customHeight="1">
      <c r="B12" s="11"/>
      <c r="C12" s="9" t="s">
        <v>41</v>
      </c>
      <c r="D12" s="27">
        <v>45</v>
      </c>
      <c r="E12" s="10" t="s">
        <v>48</v>
      </c>
    </row>
    <row r="13" spans="2:5" ht="24.75" customHeight="1">
      <c r="B13" s="11"/>
      <c r="C13" s="9" t="s">
        <v>41</v>
      </c>
      <c r="D13" s="27">
        <v>45</v>
      </c>
      <c r="E13" s="10" t="s">
        <v>49</v>
      </c>
    </row>
    <row r="14" spans="2:5" ht="24.75" customHeight="1">
      <c r="B14" s="11"/>
      <c r="C14" s="9" t="s">
        <v>21</v>
      </c>
      <c r="D14" s="27">
        <v>45</v>
      </c>
      <c r="E14" s="10" t="s">
        <v>8</v>
      </c>
    </row>
    <row r="15" spans="2:5" ht="24.75" customHeight="1">
      <c r="B15" s="11"/>
      <c r="C15" s="9" t="s">
        <v>17</v>
      </c>
      <c r="D15" s="29">
        <v>1100</v>
      </c>
      <c r="E15" s="10" t="s">
        <v>51</v>
      </c>
    </row>
    <row r="16" spans="2:5" ht="24.75" customHeight="1">
      <c r="B16" s="11"/>
      <c r="C16" s="9" t="s">
        <v>22</v>
      </c>
      <c r="D16" s="28">
        <v>139621429</v>
      </c>
      <c r="E16" s="12" t="s">
        <v>9</v>
      </c>
    </row>
    <row r="17" spans="2:5" ht="24.75" customHeight="1">
      <c r="B17" s="11"/>
      <c r="C17" s="9" t="s">
        <v>23</v>
      </c>
      <c r="D17" s="28">
        <v>41957024284</v>
      </c>
      <c r="E17" s="12" t="s">
        <v>9</v>
      </c>
    </row>
    <row r="18" spans="2:5" ht="24.75" customHeight="1">
      <c r="B18" s="11"/>
      <c r="C18" s="9" t="s">
        <v>23</v>
      </c>
      <c r="D18" s="28">
        <v>39963970366</v>
      </c>
      <c r="E18" s="10" t="s">
        <v>10</v>
      </c>
    </row>
    <row r="19" spans="2:5" ht="24.75" customHeight="1">
      <c r="B19" s="11"/>
      <c r="C19" s="9" t="s">
        <v>42</v>
      </c>
      <c r="D19" s="30">
        <v>0.9524977294741077</v>
      </c>
      <c r="E19" s="10" t="s">
        <v>11</v>
      </c>
    </row>
    <row r="20" spans="2:5" ht="24.75" customHeight="1">
      <c r="B20" s="11"/>
      <c r="C20" s="9" t="s">
        <v>23</v>
      </c>
      <c r="D20" s="28">
        <v>11026928914</v>
      </c>
      <c r="E20" s="10" t="s">
        <v>12</v>
      </c>
    </row>
    <row r="21" spans="2:5" ht="24.75" customHeight="1" thickBot="1">
      <c r="B21" s="14" t="s">
        <v>73</v>
      </c>
      <c r="C21" s="15" t="s">
        <v>24</v>
      </c>
      <c r="D21" s="31">
        <v>6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11811023622047245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فناوري اطلاعات و ارتباطات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2" sqref="A12:F13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3" t="s">
        <v>47</v>
      </c>
      <c r="B1" s="83"/>
      <c r="C1" s="83"/>
      <c r="D1" s="83"/>
      <c r="E1" s="83"/>
      <c r="F1" s="83"/>
    </row>
    <row r="2" spans="1:6" ht="26.25" customHeight="1" thickBot="1">
      <c r="A2" s="82" t="str">
        <f>'p192'!B1</f>
        <v>تا پایان سال 92</v>
      </c>
      <c r="B2" s="82"/>
      <c r="C2" s="82"/>
      <c r="D2" s="82"/>
      <c r="E2" s="82"/>
      <c r="F2" s="82"/>
    </row>
    <row r="3" spans="1:6" ht="27.75" thickTop="1">
      <c r="A3" s="35" t="s">
        <v>27</v>
      </c>
      <c r="B3" s="36" t="s">
        <v>28</v>
      </c>
      <c r="C3" s="36" t="s">
        <v>29</v>
      </c>
      <c r="D3" s="36" t="s">
        <v>29</v>
      </c>
      <c r="E3" s="36" t="s">
        <v>30</v>
      </c>
      <c r="F3" s="37" t="s">
        <v>31</v>
      </c>
    </row>
    <row r="4" spans="1:6" ht="27">
      <c r="A4" s="38" t="s">
        <v>32</v>
      </c>
      <c r="B4" s="39" t="s">
        <v>33</v>
      </c>
      <c r="C4" s="39" t="s">
        <v>33</v>
      </c>
      <c r="D4" s="39" t="s">
        <v>0</v>
      </c>
      <c r="E4" s="39" t="s">
        <v>34</v>
      </c>
      <c r="F4" s="40"/>
    </row>
    <row r="5" spans="1:6" ht="36" customHeight="1">
      <c r="A5" s="41">
        <v>0.9524977294741077</v>
      </c>
      <c r="B5" s="42">
        <v>39963970366</v>
      </c>
      <c r="C5" s="42">
        <v>41957024284</v>
      </c>
      <c r="D5" s="42">
        <v>139621429</v>
      </c>
      <c r="E5" s="42">
        <v>19550</v>
      </c>
      <c r="F5" s="43" t="s">
        <v>46</v>
      </c>
    </row>
    <row r="6" spans="1:6" ht="37.5" customHeight="1" thickBot="1">
      <c r="A6" s="41">
        <v>0.9524977294741077</v>
      </c>
      <c r="B6" s="44">
        <v>39963970366</v>
      </c>
      <c r="C6" s="44">
        <v>41957024284</v>
      </c>
      <c r="D6" s="44">
        <v>139621429</v>
      </c>
      <c r="E6" s="44">
        <v>19550</v>
      </c>
      <c r="F6" s="45" t="s">
        <v>44</v>
      </c>
    </row>
    <row r="7" spans="1:6" ht="32.25" thickTop="1">
      <c r="A7" s="46"/>
      <c r="B7" s="47"/>
      <c r="C7" s="47"/>
      <c r="D7" s="47"/>
      <c r="E7" s="48"/>
      <c r="F7" s="49"/>
    </row>
    <row r="8" spans="1:6" ht="19.5">
      <c r="A8" s="50"/>
      <c r="B8" s="50"/>
      <c r="C8" s="50"/>
      <c r="D8" s="50"/>
      <c r="E8" s="50"/>
      <c r="F8" s="50"/>
    </row>
    <row r="9" spans="1:6" ht="36.75" thickBot="1">
      <c r="A9" s="34"/>
      <c r="B9" s="34"/>
      <c r="C9" s="59"/>
      <c r="D9" s="60" t="s">
        <v>35</v>
      </c>
      <c r="E9" s="34"/>
      <c r="F9" s="34"/>
    </row>
    <row r="10" spans="1:6" ht="27.75" thickTop="1">
      <c r="A10" s="35" t="s">
        <v>36</v>
      </c>
      <c r="B10" s="36" t="s">
        <v>37</v>
      </c>
      <c r="C10" s="51" t="s">
        <v>38</v>
      </c>
      <c r="D10" s="36" t="s">
        <v>39</v>
      </c>
      <c r="E10" s="36" t="s">
        <v>40</v>
      </c>
      <c r="F10" s="37" t="s">
        <v>31</v>
      </c>
    </row>
    <row r="11" spans="1:6" ht="19.5">
      <c r="A11" s="52"/>
      <c r="B11" s="53"/>
      <c r="C11" s="53"/>
      <c r="D11" s="53"/>
      <c r="E11" s="53"/>
      <c r="F11" s="54"/>
    </row>
    <row r="12" spans="1:6" ht="31.5">
      <c r="A12" s="55">
        <v>1940</v>
      </c>
      <c r="B12" s="56">
        <v>78</v>
      </c>
      <c r="C12" s="56">
        <v>414</v>
      </c>
      <c r="D12" s="56">
        <v>845</v>
      </c>
      <c r="E12" s="56">
        <v>16273</v>
      </c>
      <c r="F12" s="43" t="s">
        <v>46</v>
      </c>
    </row>
    <row r="13" spans="1:6" ht="32.25" thickBot="1">
      <c r="A13" s="57">
        <v>1940</v>
      </c>
      <c r="B13" s="58">
        <v>78</v>
      </c>
      <c r="C13" s="58">
        <v>414</v>
      </c>
      <c r="D13" s="58">
        <v>845</v>
      </c>
      <c r="E13" s="58">
        <v>16273</v>
      </c>
      <c r="F13" s="45" t="s">
        <v>44</v>
      </c>
    </row>
    <row r="14" spans="1:6" ht="91.5" customHeight="1" thickBot="1" thickTop="1">
      <c r="A14" s="2"/>
      <c r="B14" s="3"/>
      <c r="C14" s="3"/>
      <c r="D14" s="3"/>
      <c r="E14" s="4"/>
      <c r="F14" s="1"/>
    </row>
    <row r="15" spans="2:5" ht="24" thickBot="1">
      <c r="B15" s="20">
        <f>IF(B6='p192'!D18,1," ")</f>
        <v>1</v>
      </c>
      <c r="C15" s="20">
        <f>IF(C6='p192'!D17,1," ")</f>
        <v>1</v>
      </c>
      <c r="D15" s="20">
        <f>IF(D6='p192'!D16,1," ")</f>
        <v>1</v>
      </c>
      <c r="E15" s="20">
        <f>IF(E6='p192'!D5,1," ")</f>
        <v>1</v>
      </c>
    </row>
    <row r="16" ht="24" thickBot="1">
      <c r="E16" s="20">
        <f>IF(SUM(A13:E13)=E6,1," ")</f>
        <v>1</v>
      </c>
    </row>
  </sheetData>
  <sheetProtection/>
  <mergeCells count="2">
    <mergeCell ref="A1:F1"/>
    <mergeCell ref="A2:F2"/>
  </mergeCells>
  <printOptions/>
  <pageMargins left="1.141732283464567" right="0.7480314960629921" top="0.9448818897637796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2" t="s">
        <v>80</v>
      </c>
      <c r="C1" s="33"/>
      <c r="D1" s="33" t="s">
        <v>45</v>
      </c>
      <c r="E1" s="34"/>
    </row>
    <row r="2" spans="2:5" ht="24.7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4.75" customHeight="1">
      <c r="B3" s="69" t="s">
        <v>79</v>
      </c>
      <c r="C3" s="9" t="s">
        <v>15</v>
      </c>
      <c r="D3" s="62">
        <v>4415</v>
      </c>
      <c r="E3" s="10" t="s">
        <v>2</v>
      </c>
    </row>
    <row r="4" spans="2:5" ht="24.75" customHeight="1">
      <c r="B4" s="11"/>
      <c r="C4" s="9" t="s">
        <v>16</v>
      </c>
      <c r="D4" s="62">
        <v>12</v>
      </c>
      <c r="E4" s="10" t="s">
        <v>3</v>
      </c>
    </row>
    <row r="5" spans="2:5" ht="24.75" customHeight="1">
      <c r="B5" s="17"/>
      <c r="C5" s="18" t="s">
        <v>17</v>
      </c>
      <c r="D5" s="28">
        <v>17923</v>
      </c>
      <c r="E5" s="19" t="s">
        <v>43</v>
      </c>
    </row>
    <row r="6" spans="2:5" ht="24.75" customHeight="1">
      <c r="B6" s="79" t="s">
        <v>81</v>
      </c>
      <c r="C6" s="80"/>
      <c r="D6" s="80"/>
      <c r="E6" s="81"/>
    </row>
    <row r="7" spans="2:5" ht="24.75" customHeight="1">
      <c r="B7" s="11"/>
      <c r="C7" s="9" t="s">
        <v>18</v>
      </c>
      <c r="D7" s="62">
        <v>531.9619999999999</v>
      </c>
      <c r="E7" s="10" t="s">
        <v>4</v>
      </c>
    </row>
    <row r="8" spans="2:5" ht="24.75" customHeight="1">
      <c r="B8" s="11"/>
      <c r="C8" s="9" t="s">
        <v>18</v>
      </c>
      <c r="D8" s="62">
        <v>316.025</v>
      </c>
      <c r="E8" s="10" t="s">
        <v>5</v>
      </c>
    </row>
    <row r="9" spans="2:5" ht="24.75" customHeight="1">
      <c r="B9" s="8" t="s">
        <v>82</v>
      </c>
      <c r="C9" s="9" t="s">
        <v>19</v>
      </c>
      <c r="D9" s="29">
        <v>593</v>
      </c>
      <c r="E9" s="10" t="s">
        <v>6</v>
      </c>
    </row>
    <row r="10" spans="2:5" ht="24.75" customHeight="1">
      <c r="B10" s="13"/>
      <c r="C10" s="9" t="s">
        <v>19</v>
      </c>
      <c r="D10" s="29">
        <v>3828</v>
      </c>
      <c r="E10" s="10" t="s">
        <v>56</v>
      </c>
    </row>
    <row r="11" spans="2:5" ht="24.75" customHeight="1">
      <c r="B11" s="11"/>
      <c r="C11" s="9" t="s">
        <v>20</v>
      </c>
      <c r="D11" s="29">
        <v>4507</v>
      </c>
      <c r="E11" s="61" t="s">
        <v>57</v>
      </c>
    </row>
    <row r="12" spans="2:5" ht="24.75" customHeight="1">
      <c r="B12" s="11"/>
      <c r="C12" s="9" t="s">
        <v>41</v>
      </c>
      <c r="D12" s="27">
        <v>40</v>
      </c>
      <c r="E12" s="10" t="s">
        <v>48</v>
      </c>
    </row>
    <row r="13" spans="2:5" ht="24.75" customHeight="1">
      <c r="B13" s="11"/>
      <c r="C13" s="9" t="s">
        <v>41</v>
      </c>
      <c r="D13" s="27">
        <v>39</v>
      </c>
      <c r="E13" s="10" t="s">
        <v>49</v>
      </c>
    </row>
    <row r="14" spans="2:5" ht="24.75" customHeight="1">
      <c r="B14" s="11"/>
      <c r="C14" s="9" t="s">
        <v>21</v>
      </c>
      <c r="D14" s="27">
        <v>45</v>
      </c>
      <c r="E14" s="10" t="s">
        <v>8</v>
      </c>
    </row>
    <row r="15" spans="2:5" ht="24.75" customHeight="1">
      <c r="B15" s="11"/>
      <c r="C15" s="9" t="s">
        <v>17</v>
      </c>
      <c r="D15" s="29">
        <v>1411</v>
      </c>
      <c r="E15" s="10" t="s">
        <v>51</v>
      </c>
    </row>
    <row r="16" spans="2:5" ht="24.75" customHeight="1">
      <c r="B16" s="11"/>
      <c r="C16" s="9" t="s">
        <v>22</v>
      </c>
      <c r="D16" s="28">
        <v>148609953</v>
      </c>
      <c r="E16" s="12" t="s">
        <v>9</v>
      </c>
    </row>
    <row r="17" spans="2:5" ht="24.75" customHeight="1">
      <c r="B17" s="11"/>
      <c r="C17" s="9" t="s">
        <v>23</v>
      </c>
      <c r="D17" s="28">
        <v>56645381627</v>
      </c>
      <c r="E17" s="12" t="s">
        <v>9</v>
      </c>
    </row>
    <row r="18" spans="2:5" ht="24.75" customHeight="1">
      <c r="B18" s="11"/>
      <c r="C18" s="9" t="s">
        <v>23</v>
      </c>
      <c r="D18" s="28">
        <v>51690838680</v>
      </c>
      <c r="E18" s="10" t="s">
        <v>10</v>
      </c>
    </row>
    <row r="19" spans="2:5" ht="24.75" customHeight="1">
      <c r="B19" s="11"/>
      <c r="C19" s="9" t="s">
        <v>42</v>
      </c>
      <c r="D19" s="30">
        <v>0.9125340353495223</v>
      </c>
      <c r="E19" s="10" t="s">
        <v>11</v>
      </c>
    </row>
    <row r="20" spans="2:5" ht="24.75" customHeight="1">
      <c r="B20" s="11"/>
      <c r="C20" s="9" t="s">
        <v>23</v>
      </c>
      <c r="D20" s="28">
        <v>15410715813</v>
      </c>
      <c r="E20" s="10" t="s">
        <v>12</v>
      </c>
    </row>
    <row r="21" spans="2:5" ht="24.75" customHeight="1" thickBot="1">
      <c r="B21" s="14" t="s">
        <v>73</v>
      </c>
      <c r="C21" s="15" t="s">
        <v>24</v>
      </c>
      <c r="D21" s="31">
        <v>6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11811023622047245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فناوري اطلاعات و ارتباطات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3" t="s">
        <v>47</v>
      </c>
      <c r="B1" s="83"/>
      <c r="C1" s="83"/>
      <c r="D1" s="83"/>
      <c r="E1" s="83"/>
      <c r="F1" s="83"/>
    </row>
    <row r="2" spans="1:6" ht="26.25" customHeight="1" thickBot="1">
      <c r="A2" s="82" t="s">
        <v>80</v>
      </c>
      <c r="B2" s="82"/>
      <c r="C2" s="82"/>
      <c r="D2" s="82"/>
      <c r="E2" s="82"/>
      <c r="F2" s="82"/>
    </row>
    <row r="3" spans="1:6" ht="27.75" thickTop="1">
      <c r="A3" s="35" t="s">
        <v>27</v>
      </c>
      <c r="B3" s="36" t="s">
        <v>28</v>
      </c>
      <c r="C3" s="36" t="s">
        <v>29</v>
      </c>
      <c r="D3" s="36" t="s">
        <v>29</v>
      </c>
      <c r="E3" s="36" t="s">
        <v>30</v>
      </c>
      <c r="F3" s="37" t="s">
        <v>31</v>
      </c>
    </row>
    <row r="4" spans="1:6" ht="27">
      <c r="A4" s="38" t="s">
        <v>32</v>
      </c>
      <c r="B4" s="39" t="s">
        <v>33</v>
      </c>
      <c r="C4" s="39" t="s">
        <v>33</v>
      </c>
      <c r="D4" s="39" t="s">
        <v>0</v>
      </c>
      <c r="E4" s="39" t="s">
        <v>34</v>
      </c>
      <c r="F4" s="40"/>
    </row>
    <row r="5" spans="1:6" ht="36" customHeight="1">
      <c r="A5" s="41">
        <v>0.9009158435716166</v>
      </c>
      <c r="B5" s="42">
        <v>49182199680</v>
      </c>
      <c r="C5" s="42">
        <v>54591336173</v>
      </c>
      <c r="D5" s="42">
        <v>146049752</v>
      </c>
      <c r="E5" s="42">
        <v>12363</v>
      </c>
      <c r="F5" s="43" t="s">
        <v>46</v>
      </c>
    </row>
    <row r="6" spans="1:6" ht="36" customHeight="1">
      <c r="A6" s="41">
        <v>0</v>
      </c>
      <c r="B6" s="42">
        <v>846266000</v>
      </c>
      <c r="C6" s="42">
        <v>730336586</v>
      </c>
      <c r="D6" s="42">
        <v>941365</v>
      </c>
      <c r="E6" s="42">
        <v>2500</v>
      </c>
      <c r="F6" s="43" t="s">
        <v>77</v>
      </c>
    </row>
    <row r="7" spans="1:6" ht="36" customHeight="1">
      <c r="A7" s="41">
        <v>1.2558448766092274</v>
      </c>
      <c r="B7" s="42">
        <v>1662373000</v>
      </c>
      <c r="C7" s="42">
        <v>1323708868</v>
      </c>
      <c r="D7" s="42">
        <v>1618836</v>
      </c>
      <c r="E7" s="42">
        <v>3060</v>
      </c>
      <c r="F7" s="43" t="s">
        <v>78</v>
      </c>
    </row>
    <row r="8" spans="1:6" ht="37.5" customHeight="1" thickBot="1">
      <c r="A8" s="67">
        <v>0.9125340353495223</v>
      </c>
      <c r="B8" s="44">
        <v>51690838680</v>
      </c>
      <c r="C8" s="44">
        <v>56645381627</v>
      </c>
      <c r="D8" s="44">
        <v>148609953</v>
      </c>
      <c r="E8" s="44">
        <v>17923</v>
      </c>
      <c r="F8" s="45" t="s">
        <v>44</v>
      </c>
    </row>
    <row r="9" spans="1:6" ht="32.25" thickTop="1">
      <c r="A9" s="46"/>
      <c r="B9" s="47"/>
      <c r="C9" s="47"/>
      <c r="D9" s="47"/>
      <c r="E9" s="48"/>
      <c r="F9" s="49"/>
    </row>
    <row r="10" spans="1:6" ht="36.75" thickBot="1">
      <c r="A10" s="34"/>
      <c r="B10" s="34"/>
      <c r="C10" s="59"/>
      <c r="D10" s="60" t="s">
        <v>35</v>
      </c>
      <c r="E10" s="34"/>
      <c r="F10" s="34"/>
    </row>
    <row r="11" spans="1:6" ht="27.75" thickTop="1">
      <c r="A11" s="35" t="s">
        <v>36</v>
      </c>
      <c r="B11" s="36" t="s">
        <v>37</v>
      </c>
      <c r="C11" s="51" t="s">
        <v>38</v>
      </c>
      <c r="D11" s="36" t="s">
        <v>39</v>
      </c>
      <c r="E11" s="36" t="s">
        <v>40</v>
      </c>
      <c r="F11" s="37" t="s">
        <v>31</v>
      </c>
    </row>
    <row r="12" spans="1:6" ht="19.5">
      <c r="A12" s="52"/>
      <c r="B12" s="53"/>
      <c r="C12" s="53"/>
      <c r="D12" s="53"/>
      <c r="E12" s="53"/>
      <c r="F12" s="54"/>
    </row>
    <row r="13" spans="1:6" ht="31.5">
      <c r="A13" s="55">
        <v>1409</v>
      </c>
      <c r="B13" s="56">
        <v>70</v>
      </c>
      <c r="C13" s="56">
        <v>315</v>
      </c>
      <c r="D13" s="56">
        <v>591</v>
      </c>
      <c r="E13" s="56">
        <v>9978</v>
      </c>
      <c r="F13" s="43" t="s">
        <v>46</v>
      </c>
    </row>
    <row r="14" spans="1:6" ht="31.5">
      <c r="A14" s="55">
        <v>63</v>
      </c>
      <c r="B14" s="56">
        <v>4</v>
      </c>
      <c r="C14" s="56">
        <v>7</v>
      </c>
      <c r="D14" s="56">
        <v>114</v>
      </c>
      <c r="E14" s="56">
        <v>2312</v>
      </c>
      <c r="F14" s="43" t="s">
        <v>77</v>
      </c>
    </row>
    <row r="15" spans="1:6" ht="31.5">
      <c r="A15" s="55">
        <v>296</v>
      </c>
      <c r="B15" s="56">
        <v>3</v>
      </c>
      <c r="C15" s="56">
        <v>0</v>
      </c>
      <c r="D15" s="56">
        <v>70</v>
      </c>
      <c r="E15" s="56">
        <v>2691</v>
      </c>
      <c r="F15" s="43" t="s">
        <v>78</v>
      </c>
    </row>
    <row r="16" spans="1:6" ht="32.25" thickBot="1">
      <c r="A16" s="68">
        <v>1768</v>
      </c>
      <c r="B16" s="68">
        <v>77</v>
      </c>
      <c r="C16" s="68">
        <v>322</v>
      </c>
      <c r="D16" s="68">
        <v>775</v>
      </c>
      <c r="E16" s="68">
        <v>14981</v>
      </c>
      <c r="F16" s="45" t="s">
        <v>44</v>
      </c>
    </row>
    <row r="17" spans="1:6" ht="23.25" customHeight="1" thickBot="1" thickTop="1">
      <c r="A17" s="2"/>
      <c r="B17" s="3"/>
      <c r="C17" s="3"/>
      <c r="D17" s="3"/>
      <c r="E17" s="4"/>
      <c r="F17" s="1"/>
    </row>
    <row r="18" spans="2:5" ht="24" thickBot="1">
      <c r="B18" s="20">
        <v>1</v>
      </c>
      <c r="C18" s="20">
        <v>1</v>
      </c>
      <c r="D18" s="20">
        <v>1</v>
      </c>
      <c r="E18" s="20">
        <v>1</v>
      </c>
    </row>
    <row r="19" ht="24" thickBot="1">
      <c r="E19" s="20">
        <v>1</v>
      </c>
    </row>
  </sheetData>
  <sheetProtection/>
  <mergeCells count="2">
    <mergeCell ref="A1:F1"/>
    <mergeCell ref="A2:F2"/>
  </mergeCells>
  <printOptions/>
  <pageMargins left="1.141732283464567" right="0.7480314960629921" top="0.9448818897637796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2" t="s">
        <v>83</v>
      </c>
      <c r="C1" s="33"/>
      <c r="D1" s="33" t="s">
        <v>45</v>
      </c>
      <c r="E1" s="34"/>
    </row>
    <row r="2" spans="2:5" ht="24.7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4.75" customHeight="1">
      <c r="B3" s="69" t="s">
        <v>79</v>
      </c>
      <c r="C3" s="9" t="s">
        <v>15</v>
      </c>
      <c r="D3" s="62">
        <v>4415</v>
      </c>
      <c r="E3" s="10" t="s">
        <v>2</v>
      </c>
    </row>
    <row r="4" spans="2:5" ht="24.75" customHeight="1">
      <c r="B4" s="11"/>
      <c r="C4" s="9" t="s">
        <v>16</v>
      </c>
      <c r="D4" s="62">
        <v>12</v>
      </c>
      <c r="E4" s="10" t="s">
        <v>3</v>
      </c>
    </row>
    <row r="5" spans="2:5" ht="24.75" customHeight="1">
      <c r="B5" s="17"/>
      <c r="C5" s="18" t="s">
        <v>17</v>
      </c>
      <c r="D5" s="28">
        <v>18761</v>
      </c>
      <c r="E5" s="19" t="s">
        <v>43</v>
      </c>
    </row>
    <row r="6" spans="2:5" ht="24.75" customHeight="1">
      <c r="B6" s="79" t="s">
        <v>85</v>
      </c>
      <c r="C6" s="80"/>
      <c r="D6" s="80"/>
      <c r="E6" s="81"/>
    </row>
    <row r="7" spans="2:5" ht="24.75" customHeight="1">
      <c r="B7" s="11"/>
      <c r="C7" s="9" t="s">
        <v>18</v>
      </c>
      <c r="D7" s="62">
        <v>557.5339999999999</v>
      </c>
      <c r="E7" s="10" t="s">
        <v>4</v>
      </c>
    </row>
    <row r="8" spans="2:5" ht="24.75" customHeight="1">
      <c r="B8" s="11"/>
      <c r="C8" s="9" t="s">
        <v>18</v>
      </c>
      <c r="D8" s="62">
        <v>331.70699999999994</v>
      </c>
      <c r="E8" s="10" t="s">
        <v>5</v>
      </c>
    </row>
    <row r="9" spans="2:5" ht="24.75" customHeight="1">
      <c r="B9" s="8" t="s">
        <v>84</v>
      </c>
      <c r="C9" s="9" t="s">
        <v>19</v>
      </c>
      <c r="D9" s="29">
        <v>663</v>
      </c>
      <c r="E9" s="10" t="s">
        <v>6</v>
      </c>
    </row>
    <row r="10" spans="2:5" ht="24.75" customHeight="1">
      <c r="B10" s="13"/>
      <c r="C10" s="9" t="s">
        <v>19</v>
      </c>
      <c r="D10" s="29">
        <v>3828</v>
      </c>
      <c r="E10" s="10" t="s">
        <v>56</v>
      </c>
    </row>
    <row r="11" spans="2:5" ht="24.75" customHeight="1">
      <c r="B11" s="11"/>
      <c r="C11" s="9" t="s">
        <v>20</v>
      </c>
      <c r="D11" s="29">
        <v>5189</v>
      </c>
      <c r="E11" s="61" t="s">
        <v>57</v>
      </c>
    </row>
    <row r="12" spans="2:5" ht="24.75" customHeight="1">
      <c r="B12" s="11"/>
      <c r="C12" s="9" t="s">
        <v>41</v>
      </c>
      <c r="D12" s="27">
        <v>50</v>
      </c>
      <c r="E12" s="10" t="s">
        <v>48</v>
      </c>
    </row>
    <row r="13" spans="2:5" ht="24.75" customHeight="1">
      <c r="B13" s="11"/>
      <c r="C13" s="9" t="s">
        <v>41</v>
      </c>
      <c r="D13" s="27">
        <v>48</v>
      </c>
      <c r="E13" s="10" t="s">
        <v>49</v>
      </c>
    </row>
    <row r="14" spans="2:5" ht="24.75" customHeight="1">
      <c r="B14" s="11"/>
      <c r="C14" s="9" t="s">
        <v>21</v>
      </c>
      <c r="D14" s="27">
        <v>45</v>
      </c>
      <c r="E14" s="10" t="s">
        <v>8</v>
      </c>
    </row>
    <row r="15" spans="2:5" ht="24.75" customHeight="1">
      <c r="B15" s="11"/>
      <c r="C15" s="9" t="s">
        <v>17</v>
      </c>
      <c r="D15" s="29">
        <v>1775</v>
      </c>
      <c r="E15" s="10" t="s">
        <v>51</v>
      </c>
    </row>
    <row r="16" spans="2:5" ht="24.75" customHeight="1">
      <c r="B16" s="11"/>
      <c r="C16" s="9" t="s">
        <v>22</v>
      </c>
      <c r="D16" s="28">
        <v>171969133</v>
      </c>
      <c r="E16" s="12" t="s">
        <v>9</v>
      </c>
    </row>
    <row r="17" spans="2:5" ht="24.75" customHeight="1">
      <c r="B17" s="11"/>
      <c r="C17" s="9" t="s">
        <v>23</v>
      </c>
      <c r="D17" s="28">
        <v>67330397759</v>
      </c>
      <c r="E17" s="12" t="s">
        <v>9</v>
      </c>
    </row>
    <row r="18" spans="2:5" ht="24.75" customHeight="1">
      <c r="B18" s="11"/>
      <c r="C18" s="9" t="s">
        <v>23</v>
      </c>
      <c r="D18" s="28">
        <v>65382134604</v>
      </c>
      <c r="E18" s="10" t="s">
        <v>10</v>
      </c>
    </row>
    <row r="19" spans="2:5" ht="24.75" customHeight="1">
      <c r="B19" s="11"/>
      <c r="C19" s="9" t="s">
        <v>42</v>
      </c>
      <c r="D19" s="30">
        <v>0.9710641371528275</v>
      </c>
      <c r="E19" s="10" t="s">
        <v>11</v>
      </c>
    </row>
    <row r="20" spans="2:5" ht="24.75" customHeight="1">
      <c r="B20" s="11"/>
      <c r="C20" s="9" t="s">
        <v>23</v>
      </c>
      <c r="D20" s="28">
        <v>17358978968</v>
      </c>
      <c r="E20" s="10" t="s">
        <v>12</v>
      </c>
    </row>
    <row r="21" spans="2:5" ht="24.75" customHeight="1" thickBot="1">
      <c r="B21" s="14" t="s">
        <v>73</v>
      </c>
      <c r="C21" s="15" t="s">
        <v>24</v>
      </c>
      <c r="D21" s="31">
        <v>6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11811023622047245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فناوري اطلاعات و ارتباطات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4">
      <selection activeCell="A13" sqref="A13:E15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3" t="s">
        <v>47</v>
      </c>
      <c r="B1" s="83"/>
      <c r="C1" s="83"/>
      <c r="D1" s="83"/>
      <c r="E1" s="83"/>
      <c r="F1" s="83"/>
    </row>
    <row r="2" spans="1:6" ht="26.25" customHeight="1" thickBot="1">
      <c r="A2" s="82" t="str">
        <f>'p194'!B1</f>
        <v>تا پایان سال 1394</v>
      </c>
      <c r="B2" s="82"/>
      <c r="C2" s="82"/>
      <c r="D2" s="82"/>
      <c r="E2" s="82"/>
      <c r="F2" s="82"/>
    </row>
    <row r="3" spans="1:6" ht="27.75" thickTop="1">
      <c r="A3" s="35" t="s">
        <v>27</v>
      </c>
      <c r="B3" s="36" t="s">
        <v>28</v>
      </c>
      <c r="C3" s="36" t="s">
        <v>29</v>
      </c>
      <c r="D3" s="36" t="s">
        <v>29</v>
      </c>
      <c r="E3" s="36" t="s">
        <v>30</v>
      </c>
      <c r="F3" s="37" t="s">
        <v>31</v>
      </c>
    </row>
    <row r="4" spans="1:6" ht="27">
      <c r="A4" s="38" t="s">
        <v>32</v>
      </c>
      <c r="B4" s="39" t="s">
        <v>33</v>
      </c>
      <c r="C4" s="39" t="s">
        <v>33</v>
      </c>
      <c r="D4" s="39" t="s">
        <v>0</v>
      </c>
      <c r="E4" s="39" t="s">
        <v>34</v>
      </c>
      <c r="F4" s="40"/>
    </row>
    <row r="5" spans="1:6" ht="36" customHeight="1">
      <c r="A5" s="41">
        <v>0.9634095382646424</v>
      </c>
      <c r="B5" s="42">
        <v>47104260604</v>
      </c>
      <c r="C5" s="42">
        <v>48893288610</v>
      </c>
      <c r="D5" s="42">
        <v>122728244</v>
      </c>
      <c r="E5" s="42">
        <v>11915</v>
      </c>
      <c r="F5" s="43" t="s">
        <v>46</v>
      </c>
    </row>
    <row r="6" spans="1:6" ht="36" customHeight="1">
      <c r="A6" s="41">
        <v>0</v>
      </c>
      <c r="B6" s="42">
        <v>6982751000</v>
      </c>
      <c r="C6" s="42">
        <v>6827680310</v>
      </c>
      <c r="D6" s="42">
        <v>19269169</v>
      </c>
      <c r="E6" s="42">
        <v>2569</v>
      </c>
      <c r="F6" s="43" t="s">
        <v>77</v>
      </c>
    </row>
    <row r="7" spans="1:6" ht="36" customHeight="1">
      <c r="A7" s="41">
        <v>0.9729266750880853</v>
      </c>
      <c r="B7" s="42">
        <v>11295123000</v>
      </c>
      <c r="C7" s="42">
        <v>11609428839</v>
      </c>
      <c r="D7" s="42">
        <v>29971720</v>
      </c>
      <c r="E7" s="42">
        <v>4277</v>
      </c>
      <c r="F7" s="43" t="s">
        <v>78</v>
      </c>
    </row>
    <row r="8" spans="1:6" ht="37.5" customHeight="1" thickBot="1">
      <c r="A8" s="67">
        <f>(B8/C8)</f>
        <v>0.9710641371528275</v>
      </c>
      <c r="B8" s="44">
        <f>SUM(B5:B7)</f>
        <v>65382134604</v>
      </c>
      <c r="C8" s="44">
        <f>SUM(C5:C7)</f>
        <v>67330397759</v>
      </c>
      <c r="D8" s="44">
        <f>SUM(D5:D7)</f>
        <v>171969133</v>
      </c>
      <c r="E8" s="44">
        <f>SUM(E5:E7)</f>
        <v>18761</v>
      </c>
      <c r="F8" s="45" t="s">
        <v>44</v>
      </c>
    </row>
    <row r="9" spans="1:6" ht="32.25" thickTop="1">
      <c r="A9" s="46"/>
      <c r="B9" s="47"/>
      <c r="C9" s="47"/>
      <c r="D9" s="47"/>
      <c r="E9" s="48"/>
      <c r="F9" s="49"/>
    </row>
    <row r="10" spans="1:6" ht="36.75" thickBot="1">
      <c r="A10" s="34"/>
      <c r="B10" s="34"/>
      <c r="C10" s="59"/>
      <c r="D10" s="60" t="s">
        <v>35</v>
      </c>
      <c r="E10" s="34"/>
      <c r="F10" s="34"/>
    </row>
    <row r="11" spans="1:6" ht="27.75" thickTop="1">
      <c r="A11" s="35" t="s">
        <v>36</v>
      </c>
      <c r="B11" s="36" t="s">
        <v>37</v>
      </c>
      <c r="C11" s="51" t="s">
        <v>38</v>
      </c>
      <c r="D11" s="36" t="s">
        <v>39</v>
      </c>
      <c r="E11" s="36" t="s">
        <v>40</v>
      </c>
      <c r="F11" s="37" t="s">
        <v>31</v>
      </c>
    </row>
    <row r="12" spans="1:6" ht="19.5">
      <c r="A12" s="52"/>
      <c r="B12" s="53"/>
      <c r="C12" s="53"/>
      <c r="D12" s="53"/>
      <c r="E12" s="53"/>
      <c r="F12" s="54"/>
    </row>
    <row r="13" spans="1:6" ht="31.5">
      <c r="A13" s="55">
        <v>1401</v>
      </c>
      <c r="B13" s="56">
        <v>69</v>
      </c>
      <c r="C13" s="56">
        <v>339</v>
      </c>
      <c r="D13" s="56">
        <v>579</v>
      </c>
      <c r="E13" s="56">
        <v>9527</v>
      </c>
      <c r="F13" s="43" t="s">
        <v>46</v>
      </c>
    </row>
    <row r="14" spans="1:6" ht="31.5">
      <c r="A14" s="55">
        <v>66</v>
      </c>
      <c r="B14" s="56">
        <v>6</v>
      </c>
      <c r="C14" s="56">
        <v>11</v>
      </c>
      <c r="D14" s="56">
        <v>116</v>
      </c>
      <c r="E14" s="56">
        <v>2370</v>
      </c>
      <c r="F14" s="43" t="s">
        <v>77</v>
      </c>
    </row>
    <row r="15" spans="1:6" ht="31.5">
      <c r="A15" s="55">
        <v>358</v>
      </c>
      <c r="B15" s="56">
        <v>6</v>
      </c>
      <c r="C15" s="56">
        <v>4</v>
      </c>
      <c r="D15" s="56">
        <v>102</v>
      </c>
      <c r="E15" s="56">
        <v>3807</v>
      </c>
      <c r="F15" s="43" t="s">
        <v>78</v>
      </c>
    </row>
    <row r="16" spans="1:6" ht="32.25" thickBot="1">
      <c r="A16" s="68">
        <f>SUM(A13:A15)</f>
        <v>1825</v>
      </c>
      <c r="B16" s="68">
        <f>SUM(B13:B15)</f>
        <v>81</v>
      </c>
      <c r="C16" s="68">
        <f>SUM(C13:C15)</f>
        <v>354</v>
      </c>
      <c r="D16" s="68">
        <f>SUM(D13:D15)</f>
        <v>797</v>
      </c>
      <c r="E16" s="68">
        <f>SUM(E13:E15)</f>
        <v>15704</v>
      </c>
      <c r="F16" s="45" t="s">
        <v>44</v>
      </c>
    </row>
    <row r="17" spans="1:6" ht="23.25" customHeight="1" thickBot="1" thickTop="1">
      <c r="A17" s="2"/>
      <c r="B17" s="3"/>
      <c r="C17" s="3"/>
      <c r="D17" s="3"/>
      <c r="E17" s="4"/>
      <c r="F17" s="1"/>
    </row>
    <row r="18" spans="2:5" ht="24" thickBot="1">
      <c r="B18" s="20">
        <f>IF(B8='p194'!D18,1," ")</f>
        <v>1</v>
      </c>
      <c r="C18" s="20">
        <f>IF(C8='p194'!D17,1," ")</f>
        <v>1</v>
      </c>
      <c r="D18" s="20">
        <f>IF(D8='p194'!D16,1," ")</f>
        <v>1</v>
      </c>
      <c r="E18" s="20">
        <f>IF(E8='p194'!D5,1," ")</f>
        <v>1</v>
      </c>
    </row>
    <row r="19" ht="24" thickBot="1">
      <c r="E19" s="20">
        <f>IF(SUM(A16:E16)=E8,1," ")</f>
        <v>1</v>
      </c>
    </row>
  </sheetData>
  <sheetProtection/>
  <mergeCells count="2">
    <mergeCell ref="A1:F1"/>
    <mergeCell ref="A2:F2"/>
  </mergeCells>
  <printOptions/>
  <pageMargins left="1.141732283464567" right="0.7480314960629921" top="0.9448818897637796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2" t="s">
        <v>87</v>
      </c>
      <c r="C1" s="33"/>
      <c r="D1" s="33" t="s">
        <v>45</v>
      </c>
      <c r="E1" s="34"/>
    </row>
    <row r="2" spans="2:5" ht="24.7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4.75" customHeight="1">
      <c r="B3" s="69" t="s">
        <v>79</v>
      </c>
      <c r="C3" s="9" t="s">
        <v>15</v>
      </c>
      <c r="D3" s="62">
        <v>4415</v>
      </c>
      <c r="E3" s="10" t="s">
        <v>2</v>
      </c>
    </row>
    <row r="4" spans="2:5" ht="24.75" customHeight="1">
      <c r="B4" s="11"/>
      <c r="C4" s="9" t="s">
        <v>16</v>
      </c>
      <c r="D4" s="62">
        <v>14</v>
      </c>
      <c r="E4" s="10" t="s">
        <v>3</v>
      </c>
    </row>
    <row r="5" spans="2:5" ht="24.75" customHeight="1">
      <c r="B5" s="17"/>
      <c r="C5" s="18" t="s">
        <v>17</v>
      </c>
      <c r="D5" s="28">
        <v>19378</v>
      </c>
      <c r="E5" s="19" t="s">
        <v>43</v>
      </c>
    </row>
    <row r="6" spans="2:5" ht="24.75" customHeight="1">
      <c r="B6" s="79" t="s">
        <v>88</v>
      </c>
      <c r="C6" s="80"/>
      <c r="D6" s="80"/>
      <c r="E6" s="81"/>
    </row>
    <row r="7" spans="2:5" ht="24.75" customHeight="1">
      <c r="B7" s="11"/>
      <c r="C7" s="9" t="s">
        <v>18</v>
      </c>
      <c r="D7" s="62">
        <v>579.0459999999999</v>
      </c>
      <c r="E7" s="10" t="s">
        <v>4</v>
      </c>
    </row>
    <row r="8" spans="2:5" ht="24.75" customHeight="1">
      <c r="B8" s="11"/>
      <c r="C8" s="9" t="s">
        <v>18</v>
      </c>
      <c r="D8" s="62">
        <v>338.1499999999999</v>
      </c>
      <c r="E8" s="10" t="s">
        <v>5</v>
      </c>
    </row>
    <row r="9" spans="2:5" ht="24.75" customHeight="1">
      <c r="B9" s="8" t="s">
        <v>89</v>
      </c>
      <c r="C9" s="9" t="s">
        <v>19</v>
      </c>
      <c r="D9" s="29">
        <v>717</v>
      </c>
      <c r="E9" s="10" t="s">
        <v>6</v>
      </c>
    </row>
    <row r="10" spans="2:5" ht="24.75" customHeight="1">
      <c r="B10" s="13"/>
      <c r="C10" s="9" t="s">
        <v>19</v>
      </c>
      <c r="D10" s="29">
        <v>3828</v>
      </c>
      <c r="E10" s="10" t="s">
        <v>56</v>
      </c>
    </row>
    <row r="11" spans="2:5" ht="24.75" customHeight="1">
      <c r="B11" s="11"/>
      <c r="C11" s="9" t="s">
        <v>20</v>
      </c>
      <c r="D11" s="29">
        <v>5793</v>
      </c>
      <c r="E11" s="61" t="s">
        <v>57</v>
      </c>
    </row>
    <row r="12" spans="2:5" ht="24.75" customHeight="1">
      <c r="B12" s="11"/>
      <c r="C12" s="9" t="s">
        <v>41</v>
      </c>
      <c r="D12" s="27">
        <v>49</v>
      </c>
      <c r="E12" s="10" t="s">
        <v>48</v>
      </c>
    </row>
    <row r="13" spans="2:5" ht="24.75" customHeight="1">
      <c r="B13" s="11"/>
      <c r="C13" s="9" t="s">
        <v>41</v>
      </c>
      <c r="D13" s="27">
        <v>48</v>
      </c>
      <c r="E13" s="10" t="s">
        <v>49</v>
      </c>
    </row>
    <row r="14" spans="2:5" ht="24.75" customHeight="1">
      <c r="B14" s="11"/>
      <c r="C14" s="9" t="s">
        <v>21</v>
      </c>
      <c r="D14" s="27">
        <v>45</v>
      </c>
      <c r="E14" s="10" t="s">
        <v>8</v>
      </c>
    </row>
    <row r="15" spans="2:5" ht="24.75" customHeight="1">
      <c r="B15" s="11"/>
      <c r="C15" s="9" t="s">
        <v>17</v>
      </c>
      <c r="D15" s="29">
        <v>1422</v>
      </c>
      <c r="E15" s="10" t="s">
        <v>51</v>
      </c>
    </row>
    <row r="16" spans="2:5" ht="24.75" customHeight="1">
      <c r="B16" s="11"/>
      <c r="C16" s="9" t="s">
        <v>22</v>
      </c>
      <c r="D16" s="28">
        <v>175614382</v>
      </c>
      <c r="E16" s="12" t="s">
        <v>9</v>
      </c>
    </row>
    <row r="17" spans="2:5" ht="24.75" customHeight="1">
      <c r="B17" s="11"/>
      <c r="C17" s="9" t="s">
        <v>23</v>
      </c>
      <c r="D17" s="28">
        <v>72860610529</v>
      </c>
      <c r="E17" s="12" t="s">
        <v>9</v>
      </c>
    </row>
    <row r="18" spans="2:5" ht="24.75" customHeight="1">
      <c r="B18" s="11"/>
      <c r="C18" s="9" t="s">
        <v>23</v>
      </c>
      <c r="D18" s="28">
        <v>70263227000</v>
      </c>
      <c r="E18" s="10" t="s">
        <v>10</v>
      </c>
    </row>
    <row r="19" spans="2:5" ht="24.75" customHeight="1">
      <c r="B19" s="11"/>
      <c r="C19" s="9" t="s">
        <v>42</v>
      </c>
      <c r="D19" s="30">
        <v>0.9643513345531713</v>
      </c>
      <c r="E19" s="10" t="s">
        <v>11</v>
      </c>
    </row>
    <row r="20" spans="2:5" ht="24.75" customHeight="1">
      <c r="B20" s="11"/>
      <c r="C20" s="9" t="s">
        <v>23</v>
      </c>
      <c r="D20" s="28">
        <v>19956362497</v>
      </c>
      <c r="E20" s="10" t="s">
        <v>12</v>
      </c>
    </row>
    <row r="21" spans="2:5" ht="24.75" customHeight="1" thickBot="1">
      <c r="B21" s="14" t="s">
        <v>86</v>
      </c>
      <c r="C21" s="15" t="s">
        <v>24</v>
      </c>
      <c r="D21" s="31">
        <v>8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11811023622047245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3" sqref="A13:F16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3" t="s">
        <v>47</v>
      </c>
      <c r="B1" s="83"/>
      <c r="C1" s="83"/>
      <c r="D1" s="83"/>
      <c r="E1" s="83"/>
      <c r="F1" s="83"/>
    </row>
    <row r="2" spans="1:6" ht="26.25" customHeight="1" thickBot="1">
      <c r="A2" s="82" t="str">
        <f>'p195'!B1</f>
        <v>تا پایان سال 1395</v>
      </c>
      <c r="B2" s="82"/>
      <c r="C2" s="82"/>
      <c r="D2" s="82"/>
      <c r="E2" s="82"/>
      <c r="F2" s="82"/>
    </row>
    <row r="3" spans="1:6" ht="27.75" thickTop="1">
      <c r="A3" s="35" t="s">
        <v>27</v>
      </c>
      <c r="B3" s="36" t="s">
        <v>28</v>
      </c>
      <c r="C3" s="36" t="s">
        <v>29</v>
      </c>
      <c r="D3" s="36" t="s">
        <v>29</v>
      </c>
      <c r="E3" s="36" t="s">
        <v>30</v>
      </c>
      <c r="F3" s="37" t="s">
        <v>31</v>
      </c>
    </row>
    <row r="4" spans="1:6" ht="21.75" customHeight="1">
      <c r="A4" s="38" t="s">
        <v>32</v>
      </c>
      <c r="B4" s="39" t="s">
        <v>33</v>
      </c>
      <c r="C4" s="39" t="s">
        <v>33</v>
      </c>
      <c r="D4" s="39" t="s">
        <v>0</v>
      </c>
      <c r="E4" s="39" t="s">
        <v>34</v>
      </c>
      <c r="F4" s="40"/>
    </row>
    <row r="5" spans="1:6" ht="29.25" customHeight="1">
      <c r="A5" s="41">
        <v>0.9423465033518618</v>
      </c>
      <c r="B5" s="42">
        <v>51196376000</v>
      </c>
      <c r="C5" s="42">
        <v>54328610355</v>
      </c>
      <c r="D5" s="42">
        <v>128878921</v>
      </c>
      <c r="E5" s="42">
        <v>12267</v>
      </c>
      <c r="F5" s="43" t="s">
        <v>46</v>
      </c>
    </row>
    <row r="6" spans="1:6" ht="30.75" customHeight="1">
      <c r="A6" s="41">
        <v>0</v>
      </c>
      <c r="B6" s="42">
        <v>5917323000</v>
      </c>
      <c r="C6" s="42">
        <v>5801559009</v>
      </c>
      <c r="D6" s="42">
        <v>17055429</v>
      </c>
      <c r="E6" s="42">
        <v>2673</v>
      </c>
      <c r="F6" s="43" t="s">
        <v>77</v>
      </c>
    </row>
    <row r="7" spans="1:6" ht="31.5" customHeight="1">
      <c r="A7" s="41">
        <v>1.0329200559170095</v>
      </c>
      <c r="B7" s="42">
        <v>13149528000</v>
      </c>
      <c r="C7" s="42">
        <v>12730441165</v>
      </c>
      <c r="D7" s="42">
        <v>29680032</v>
      </c>
      <c r="E7" s="42">
        <v>4438</v>
      </c>
      <c r="F7" s="43" t="s">
        <v>78</v>
      </c>
    </row>
    <row r="8" spans="1:6" ht="28.5" customHeight="1" thickBot="1">
      <c r="A8" s="67">
        <v>0.9643513345531713</v>
      </c>
      <c r="B8" s="44">
        <v>70263227000</v>
      </c>
      <c r="C8" s="44">
        <v>72860610529</v>
      </c>
      <c r="D8" s="44">
        <v>175614382</v>
      </c>
      <c r="E8" s="44">
        <v>19378</v>
      </c>
      <c r="F8" s="45" t="s">
        <v>44</v>
      </c>
    </row>
    <row r="9" spans="1:6" ht="21" customHeight="1" thickTop="1">
      <c r="A9" s="46"/>
      <c r="B9" s="47"/>
      <c r="C9" s="47"/>
      <c r="D9" s="47"/>
      <c r="E9" s="48"/>
      <c r="F9" s="49"/>
    </row>
    <row r="10" spans="1:6" ht="36.75" thickBot="1">
      <c r="A10" s="34"/>
      <c r="B10" s="34"/>
      <c r="C10" s="59"/>
      <c r="D10" s="60" t="s">
        <v>35</v>
      </c>
      <c r="E10" s="34"/>
      <c r="F10" s="34"/>
    </row>
    <row r="11" spans="1:6" ht="27.75" thickTop="1">
      <c r="A11" s="35" t="s">
        <v>36</v>
      </c>
      <c r="B11" s="36" t="s">
        <v>37</v>
      </c>
      <c r="C11" s="51" t="s">
        <v>38</v>
      </c>
      <c r="D11" s="36" t="s">
        <v>39</v>
      </c>
      <c r="E11" s="36" t="s">
        <v>40</v>
      </c>
      <c r="F11" s="37" t="s">
        <v>31</v>
      </c>
    </row>
    <row r="12" spans="1:6" ht="19.5">
      <c r="A12" s="52"/>
      <c r="B12" s="53"/>
      <c r="C12" s="53"/>
      <c r="D12" s="53"/>
      <c r="E12" s="53"/>
      <c r="F12" s="54"/>
    </row>
    <row r="13" spans="1:6" ht="31.5">
      <c r="A13" s="55">
        <v>1449</v>
      </c>
      <c r="B13" s="56">
        <v>69</v>
      </c>
      <c r="C13" s="56">
        <v>355</v>
      </c>
      <c r="D13" s="56">
        <v>561</v>
      </c>
      <c r="E13" s="56">
        <v>9833</v>
      </c>
      <c r="F13" s="43" t="s">
        <v>46</v>
      </c>
    </row>
    <row r="14" spans="1:6" ht="31.5">
      <c r="A14" s="55">
        <v>71</v>
      </c>
      <c r="B14" s="56">
        <v>7</v>
      </c>
      <c r="C14" s="56">
        <v>10</v>
      </c>
      <c r="D14" s="56">
        <v>118</v>
      </c>
      <c r="E14" s="56">
        <v>2467</v>
      </c>
      <c r="F14" s="43" t="s">
        <v>77</v>
      </c>
    </row>
    <row r="15" spans="1:6" ht="31.5">
      <c r="A15" s="55">
        <v>382</v>
      </c>
      <c r="B15" s="56">
        <v>6</v>
      </c>
      <c r="C15" s="56">
        <v>4</v>
      </c>
      <c r="D15" s="56">
        <v>105</v>
      </c>
      <c r="E15" s="56">
        <v>3941</v>
      </c>
      <c r="F15" s="43" t="s">
        <v>78</v>
      </c>
    </row>
    <row r="16" spans="1:6" ht="32.25" thickBot="1">
      <c r="A16" s="68">
        <v>1902</v>
      </c>
      <c r="B16" s="68">
        <v>82</v>
      </c>
      <c r="C16" s="68">
        <v>369</v>
      </c>
      <c r="D16" s="68">
        <v>784</v>
      </c>
      <c r="E16" s="68">
        <v>16241</v>
      </c>
      <c r="F16" s="45" t="s">
        <v>44</v>
      </c>
    </row>
    <row r="17" spans="1:6" ht="23.25" customHeight="1" thickBot="1" thickTop="1">
      <c r="A17" s="2"/>
      <c r="B17" s="3"/>
      <c r="C17" s="3"/>
      <c r="D17" s="3"/>
      <c r="E17" s="4"/>
      <c r="F17" s="1"/>
    </row>
    <row r="18" spans="2:5" ht="24" thickBot="1">
      <c r="B18" s="20">
        <f>IF(B8='p195'!D18,1," ")</f>
        <v>1</v>
      </c>
      <c r="C18" s="20">
        <f>IF(C8='p195'!D17,1," ")</f>
        <v>1</v>
      </c>
      <c r="D18" s="20">
        <f>IF(D8='p195'!D16,1," ")</f>
        <v>1</v>
      </c>
      <c r="E18" s="20">
        <f>IF(E8='p195'!D5,1," ")</f>
        <v>1</v>
      </c>
    </row>
    <row r="19" ht="24" thickBot="1">
      <c r="E19" s="20">
        <f>IF(SUM(A16:E16)=E8,1," ")</f>
        <v>1</v>
      </c>
    </row>
  </sheetData>
  <sheetProtection/>
  <mergeCells count="2">
    <mergeCell ref="A1:F1"/>
    <mergeCell ref="A2:F2"/>
  </mergeCells>
  <printOptions/>
  <pageMargins left="1.141732283464567" right="0.7480314960629921" top="0.9448818897637796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3">
      <selection activeCell="A13" sqref="A13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2" t="s">
        <v>53</v>
      </c>
      <c r="C1" s="33"/>
      <c r="D1" s="33" t="s">
        <v>45</v>
      </c>
      <c r="E1" s="34"/>
    </row>
    <row r="2" spans="2:5" ht="24.7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4.75" customHeight="1">
      <c r="B3" s="8" t="s">
        <v>46</v>
      </c>
      <c r="C3" s="9" t="s">
        <v>15</v>
      </c>
      <c r="D3" s="27">
        <v>5800</v>
      </c>
      <c r="E3" s="10" t="s">
        <v>2</v>
      </c>
    </row>
    <row r="4" spans="2:5" ht="24.75" customHeight="1">
      <c r="B4" s="11"/>
      <c r="C4" s="9" t="s">
        <v>16</v>
      </c>
      <c r="D4" s="27">
        <v>10</v>
      </c>
      <c r="E4" s="10" t="s">
        <v>3</v>
      </c>
    </row>
    <row r="5" spans="2:5" ht="24.75" customHeight="1">
      <c r="B5" s="17"/>
      <c r="C5" s="18" t="s">
        <v>17</v>
      </c>
      <c r="D5" s="28">
        <v>13981</v>
      </c>
      <c r="E5" s="19" t="s">
        <v>43</v>
      </c>
    </row>
    <row r="6" spans="2:5" ht="24.75" customHeight="1">
      <c r="B6" s="79" t="s">
        <v>54</v>
      </c>
      <c r="C6" s="80"/>
      <c r="D6" s="80"/>
      <c r="E6" s="81"/>
    </row>
    <row r="7" spans="2:5" ht="24.75" customHeight="1">
      <c r="B7" s="11"/>
      <c r="C7" s="9" t="s">
        <v>18</v>
      </c>
      <c r="D7" s="27">
        <f>453.12+0.5</f>
        <v>453.62</v>
      </c>
      <c r="E7" s="10" t="s">
        <v>4</v>
      </c>
    </row>
    <row r="8" spans="2:5" ht="24.75" customHeight="1">
      <c r="B8" s="11"/>
      <c r="C8" s="9" t="s">
        <v>18</v>
      </c>
      <c r="D8" s="27">
        <f>305.4+10</f>
        <v>315.4</v>
      </c>
      <c r="E8" s="10" t="s">
        <v>5</v>
      </c>
    </row>
    <row r="9" spans="2:5" ht="24.75" customHeight="1">
      <c r="B9" s="8" t="s">
        <v>55</v>
      </c>
      <c r="C9" s="9" t="s">
        <v>19</v>
      </c>
      <c r="D9" s="29">
        <f>483+2</f>
        <v>485</v>
      </c>
      <c r="E9" s="10" t="s">
        <v>6</v>
      </c>
    </row>
    <row r="10" spans="2:5" ht="24.75" customHeight="1">
      <c r="B10" s="13"/>
      <c r="C10" s="9" t="s">
        <v>19</v>
      </c>
      <c r="D10" s="29">
        <f>1072+4224</f>
        <v>5296</v>
      </c>
      <c r="E10" s="10" t="s">
        <v>7</v>
      </c>
    </row>
    <row r="11" spans="2:5" ht="24.75" customHeight="1">
      <c r="B11" s="11"/>
      <c r="C11" s="9" t="s">
        <v>20</v>
      </c>
      <c r="D11" s="29">
        <v>400</v>
      </c>
      <c r="E11" s="10" t="s">
        <v>52</v>
      </c>
    </row>
    <row r="12" spans="2:5" ht="24.75" customHeight="1">
      <c r="B12" s="11"/>
      <c r="C12" s="9" t="s">
        <v>41</v>
      </c>
      <c r="D12" s="27">
        <v>20.2</v>
      </c>
      <c r="E12" s="10" t="s">
        <v>48</v>
      </c>
    </row>
    <row r="13" spans="2:5" ht="24.75" customHeight="1">
      <c r="B13" s="11"/>
      <c r="C13" s="9" t="s">
        <v>41</v>
      </c>
      <c r="D13" s="27">
        <v>20</v>
      </c>
      <c r="E13" s="10" t="s">
        <v>49</v>
      </c>
    </row>
    <row r="14" spans="2:5" ht="24.75" customHeight="1">
      <c r="B14" s="11"/>
      <c r="C14" s="9" t="s">
        <v>21</v>
      </c>
      <c r="D14" s="27">
        <v>28</v>
      </c>
      <c r="E14" s="10" t="s">
        <v>8</v>
      </c>
    </row>
    <row r="15" spans="2:5" ht="24.75" customHeight="1">
      <c r="B15" s="11"/>
      <c r="C15" s="9" t="s">
        <v>17</v>
      </c>
      <c r="D15" s="27">
        <v>842</v>
      </c>
      <c r="E15" s="10" t="s">
        <v>51</v>
      </c>
    </row>
    <row r="16" spans="2:5" ht="24.75" customHeight="1">
      <c r="B16" s="11"/>
      <c r="C16" s="9" t="s">
        <v>22</v>
      </c>
      <c r="D16" s="29">
        <v>119906782</v>
      </c>
      <c r="E16" s="12" t="s">
        <v>9</v>
      </c>
    </row>
    <row r="17" spans="2:5" ht="24.75" customHeight="1">
      <c r="B17" s="11"/>
      <c r="C17" s="9" t="s">
        <v>23</v>
      </c>
      <c r="D17" s="29">
        <v>12308047644</v>
      </c>
      <c r="E17" s="12" t="s">
        <v>9</v>
      </c>
    </row>
    <row r="18" spans="2:5" ht="24.75" customHeight="1">
      <c r="B18" s="11"/>
      <c r="C18" s="9" t="s">
        <v>23</v>
      </c>
      <c r="D18" s="29">
        <v>11943523603</v>
      </c>
      <c r="E18" s="10" t="s">
        <v>10</v>
      </c>
    </row>
    <row r="19" spans="2:5" ht="24.75" customHeight="1">
      <c r="B19" s="11"/>
      <c r="C19" s="9" t="s">
        <v>42</v>
      </c>
      <c r="D19" s="30">
        <f>(D18/D17)</f>
        <v>0.9703832767353886</v>
      </c>
      <c r="E19" s="10" t="s">
        <v>11</v>
      </c>
    </row>
    <row r="20" spans="2:5" ht="24.75" customHeight="1">
      <c r="B20" s="11"/>
      <c r="C20" s="9" t="s">
        <v>23</v>
      </c>
      <c r="D20" s="29">
        <v>1475049786</v>
      </c>
      <c r="E20" s="10" t="s">
        <v>12</v>
      </c>
    </row>
    <row r="21" spans="2:5" ht="24.75" customHeight="1" thickBot="1">
      <c r="B21" s="14" t="s">
        <v>50</v>
      </c>
      <c r="C21" s="15" t="s">
        <v>24</v>
      </c>
      <c r="D21" s="31">
        <v>10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5118110236220472"/>
  <pageSetup horizontalDpi="300" verticalDpi="300" orientation="landscape" paperSize="9" r:id="rId2"/>
  <headerFooter alignWithMargins="0">
    <oddFooter>&amp;L&amp;F - &amp;A&amp;C&amp;"DecoType Thuluth,Regular"&amp;11معاونت طرح و برنامه - واحد آمار و انفورماتيك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2" t="s">
        <v>91</v>
      </c>
      <c r="C1" s="33"/>
      <c r="D1" s="33" t="s">
        <v>45</v>
      </c>
      <c r="E1" s="34"/>
    </row>
    <row r="2" spans="2:5" ht="24.7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4.75" customHeight="1">
      <c r="B3" s="69" t="s">
        <v>79</v>
      </c>
      <c r="C3" s="9" t="s">
        <v>15</v>
      </c>
      <c r="D3" s="62">
        <f>+'[2]mojtasesa140112'!$O$12</f>
        <v>3737</v>
      </c>
      <c r="E3" s="10" t="s">
        <v>2</v>
      </c>
    </row>
    <row r="4" spans="2:5" ht="24.75" customHeight="1">
      <c r="B4" s="11"/>
      <c r="C4" s="9" t="s">
        <v>16</v>
      </c>
      <c r="D4" s="62">
        <f>+'[2]mojtasesa140112'!$M$12+'[2]mojtasesa140112'!$L$12</f>
        <v>36</v>
      </c>
      <c r="E4" s="10" t="s">
        <v>3</v>
      </c>
    </row>
    <row r="5" spans="2:5" ht="24.75" customHeight="1">
      <c r="B5" s="17"/>
      <c r="C5" s="18" t="s">
        <v>17</v>
      </c>
      <c r="D5" s="28">
        <f>+'[1]fvbo54 '!$M$14</f>
        <v>23647</v>
      </c>
      <c r="E5" s="19" t="s">
        <v>43</v>
      </c>
    </row>
    <row r="6" spans="2:5" ht="24.75" customHeight="1">
      <c r="B6" s="79" t="str">
        <f>+"به تفکیک تعرفه: خانگی"&amp;'[1]fvbn54'!$M$8&amp;"-عمومی"&amp;'[1]fvbn54'!$M$9&amp;"-کشاورزی"&amp;'[1]fvbn54'!$M$10&amp;"-صنعتی"&amp;'[1]fvbn54'!$M$11&amp;"-تجاری"&amp;'[1]fvbn54'!$M$12&amp;"-روشنایی معابر"&amp;'[1]fvbn54'!$M$13</f>
        <v>به تفکیک تعرفه: خانگی11705-عمومی511-کشاورزی452-صنعتی75-تجاری2040-روشنایی معابر229</v>
      </c>
      <c r="C6" s="80"/>
      <c r="D6" s="80"/>
      <c r="E6" s="81"/>
    </row>
    <row r="7" spans="2:5" ht="24.75" customHeight="1">
      <c r="B7" s="11"/>
      <c r="C7" s="9" t="s">
        <v>18</v>
      </c>
      <c r="D7" s="62">
        <f>+'[2]mojtasesa140112'!$K$12+'[2]mojtasesa140112'!$J$12+'[2]mojtasesa140112'!$I$12</f>
        <v>1466.2800000000002</v>
      </c>
      <c r="E7" s="10" t="s">
        <v>4</v>
      </c>
    </row>
    <row r="8" spans="2:5" ht="24.75" customHeight="1">
      <c r="B8" s="11"/>
      <c r="C8" s="9" t="s">
        <v>18</v>
      </c>
      <c r="D8" s="62">
        <f>+'[2]mojtasesa140112'!$H$12+'[2]mojtasesa140112'!$G$12+'[2]mojtasesa140112'!$F$12+'[2]mojtasesa140112'!$E$12</f>
        <v>850.768</v>
      </c>
      <c r="E8" s="10" t="s">
        <v>5</v>
      </c>
    </row>
    <row r="9" spans="2:5" ht="24.75" customHeight="1">
      <c r="B9" s="8" t="str">
        <f>+"با قدرت "&amp;'[2]mojtasesa140112'!$C$12+'[2]mojtasesa140112'!$A$12&amp;" KVA"</f>
        <v>با قدرت 383720 KVA</v>
      </c>
      <c r="C9" s="9" t="s">
        <v>19</v>
      </c>
      <c r="D9" s="29">
        <f>+'[2]mojtasesa140112'!$D$12+'[2]mojtasesa140112'!$B$12</f>
        <v>3108</v>
      </c>
      <c r="E9" s="10" t="s">
        <v>6</v>
      </c>
    </row>
    <row r="10" spans="2:5" ht="24.75" customHeight="1">
      <c r="B10" s="13"/>
      <c r="C10" s="9" t="s">
        <v>19</v>
      </c>
      <c r="D10" s="29">
        <f>+'[2]mojtasesa140112'!$B$11</f>
        <v>2</v>
      </c>
      <c r="E10" s="10" t="s">
        <v>56</v>
      </c>
    </row>
    <row r="11" spans="2:5" ht="24.75" customHeight="1">
      <c r="B11" s="11"/>
      <c r="C11" s="9" t="s">
        <v>20</v>
      </c>
      <c r="D11" s="29">
        <f>+'[2]mojtasesa140112'!$E$11</f>
        <v>8.626</v>
      </c>
      <c r="E11" s="61" t="s">
        <v>57</v>
      </c>
    </row>
    <row r="12" spans="2:5" ht="24.75" customHeight="1">
      <c r="B12" s="11"/>
      <c r="C12" s="9" t="s">
        <v>41</v>
      </c>
      <c r="D12" s="27">
        <v>51</v>
      </c>
      <c r="E12" s="10" t="s">
        <v>48</v>
      </c>
    </row>
    <row r="13" spans="2:5" ht="24.75" customHeight="1">
      <c r="B13" s="11"/>
      <c r="C13" s="9" t="s">
        <v>41</v>
      </c>
      <c r="D13" s="27">
        <v>48</v>
      </c>
      <c r="E13" s="10" t="s">
        <v>49</v>
      </c>
    </row>
    <row r="14" spans="2:5" ht="24.75" customHeight="1">
      <c r="B14" s="11"/>
      <c r="C14" s="9" t="s">
        <v>21</v>
      </c>
      <c r="D14" s="27">
        <f>40+5</f>
        <v>45</v>
      </c>
      <c r="E14" s="10" t="s">
        <v>8</v>
      </c>
    </row>
    <row r="15" spans="2:5" ht="24.75" customHeight="1">
      <c r="B15" s="11"/>
      <c r="C15" s="9" t="s">
        <v>17</v>
      </c>
      <c r="D15" s="29">
        <f>'[4]12'!$A$31</f>
        <v>0</v>
      </c>
      <c r="E15" s="10" t="s">
        <v>51</v>
      </c>
    </row>
    <row r="16" spans="2:5" ht="24.75" customHeight="1">
      <c r="B16" s="11"/>
      <c r="C16" s="9" t="s">
        <v>22</v>
      </c>
      <c r="D16" s="28">
        <f>+'[1]fvbo54 '!$L$14</f>
        <v>240399952</v>
      </c>
      <c r="E16" s="12" t="s">
        <v>9</v>
      </c>
    </row>
    <row r="17" spans="2:5" ht="24.75" customHeight="1">
      <c r="B17" s="11"/>
      <c r="C17" s="9" t="s">
        <v>23</v>
      </c>
      <c r="D17" s="28">
        <f>+'[1]fvbo54 '!$G$14</f>
        <v>201425870589</v>
      </c>
      <c r="E17" s="12" t="s">
        <v>9</v>
      </c>
    </row>
    <row r="18" spans="2:5" ht="24.75" customHeight="1">
      <c r="B18" s="11"/>
      <c r="C18" s="9" t="s">
        <v>23</v>
      </c>
      <c r="D18" s="28">
        <f>+'[1]fvbo54 '!$B$14</f>
        <v>210750924587</v>
      </c>
      <c r="E18" s="10" t="s">
        <v>10</v>
      </c>
    </row>
    <row r="19" spans="2:5" ht="24.75" customHeight="1">
      <c r="B19" s="11"/>
      <c r="C19" s="9" t="s">
        <v>42</v>
      </c>
      <c r="D19" s="30">
        <f>(D18/D17)</f>
        <v>1.0462952150621572</v>
      </c>
      <c r="E19" s="10" t="s">
        <v>11</v>
      </c>
    </row>
    <row r="20" spans="2:5" ht="24.75" customHeight="1">
      <c r="B20" s="11"/>
      <c r="C20" s="9" t="s">
        <v>23</v>
      </c>
      <c r="D20" s="28">
        <f>+'[1]fvbo54 '!$D$14</f>
        <v>24882995677</v>
      </c>
      <c r="E20" s="10" t="s">
        <v>12</v>
      </c>
    </row>
    <row r="21" spans="2:5" ht="24.75" customHeight="1" thickBot="1">
      <c r="B21" s="77" t="str">
        <f>"زیر دیپلم"&amp;'[3]فروش 2'!$B$8&amp;"-دیپلم"&amp;'[3]فروش 2'!$C$8&amp;"-فوق دیپلم"&amp;'[3]فروش 2'!$D$8&amp;"-لیسانس"&amp;'[3]فروش 2'!$E$8&amp;"-فوق لیسانس"&amp;'[3]فروش 2'!$F$8</f>
        <v>زیر دیپلم56-دیپلم38-فوق دیپلم18-لیسانس28-فوق لیسانس31</v>
      </c>
      <c r="C21" s="15" t="s">
        <v>24</v>
      </c>
      <c r="D21" s="31">
        <f>+'[3]فروش 2'!$H$8</f>
        <v>36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11811023622047245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140625" style="0" customWidth="1"/>
  </cols>
  <sheetData>
    <row r="1" spans="2:7" ht="23.25">
      <c r="B1" s="83" t="s">
        <v>47</v>
      </c>
      <c r="C1" s="83"/>
      <c r="D1" s="83"/>
      <c r="E1" s="83"/>
      <c r="F1" s="83"/>
      <c r="G1" s="83"/>
    </row>
    <row r="2" spans="2:7" ht="26.25" customHeight="1" thickBot="1">
      <c r="B2" s="82" t="str">
        <f>+'p196'!B1</f>
        <v>تا پایان سال 1396</v>
      </c>
      <c r="C2" s="82"/>
      <c r="D2" s="82"/>
      <c r="E2" s="82"/>
      <c r="F2" s="82"/>
      <c r="G2" s="82"/>
    </row>
    <row r="3" spans="2:7" ht="27.75" thickTop="1">
      <c r="B3" s="35" t="s">
        <v>27</v>
      </c>
      <c r="C3" s="36" t="s">
        <v>28</v>
      </c>
      <c r="D3" s="36" t="s">
        <v>29</v>
      </c>
      <c r="E3" s="36" t="s">
        <v>29</v>
      </c>
      <c r="F3" s="36" t="s">
        <v>30</v>
      </c>
      <c r="G3" s="37" t="s">
        <v>31</v>
      </c>
    </row>
    <row r="4" spans="2:7" ht="21.75" customHeight="1">
      <c r="B4" s="38" t="s">
        <v>32</v>
      </c>
      <c r="C4" s="39" t="s">
        <v>33</v>
      </c>
      <c r="D4" s="39" t="s">
        <v>33</v>
      </c>
      <c r="E4" s="39" t="s">
        <v>0</v>
      </c>
      <c r="F4" s="39" t="s">
        <v>34</v>
      </c>
      <c r="G4" s="40"/>
    </row>
    <row r="5" spans="2:7" ht="29.25" customHeight="1">
      <c r="B5" s="70">
        <f>(C5/D5)</f>
        <v>1.029541711461154</v>
      </c>
      <c r="C5" s="42">
        <f>'[1]fvbn54'!$B$14</f>
        <v>152981969390</v>
      </c>
      <c r="D5" s="42">
        <f>'[1]fvbn54'!$G$14</f>
        <v>148592298580</v>
      </c>
      <c r="E5" s="42">
        <f>'[1]fvbn54'!$L$14</f>
        <v>173138719</v>
      </c>
      <c r="F5" s="42">
        <f>'[1]fvbn54'!$M$14</f>
        <v>15012</v>
      </c>
      <c r="G5" s="43" t="s">
        <v>46</v>
      </c>
    </row>
    <row r="6" spans="2:7" ht="30.75" customHeight="1">
      <c r="B6" s="70">
        <f>(C6/D6)</f>
        <v>0.9957623008153557</v>
      </c>
      <c r="C6" s="42">
        <f>'[1]fvbn180'!$B$14</f>
        <v>18139719581</v>
      </c>
      <c r="D6" s="42">
        <f>'[1]fvbn180'!$G$14</f>
        <v>18216917397</v>
      </c>
      <c r="E6" s="42">
        <f>'[1]fvbn180'!$L$14</f>
        <v>26419940</v>
      </c>
      <c r="F6" s="42">
        <f>'[1]fvbn180'!$M$14</f>
        <v>3212</v>
      </c>
      <c r="G6" s="43" t="s">
        <v>77</v>
      </c>
    </row>
    <row r="7" spans="2:7" ht="31.5" customHeight="1">
      <c r="B7" s="70">
        <f>(C7/D7)</f>
        <v>1.1448025830393895</v>
      </c>
      <c r="C7" s="42">
        <f>+'[1]fvbn179'!$B$14</f>
        <v>39629235616</v>
      </c>
      <c r="D7" s="42">
        <f>+'[1]fvbn179'!$G$14</f>
        <v>34616654612</v>
      </c>
      <c r="E7" s="42">
        <f>+'[1]fvbn179'!$L$14</f>
        <v>40841293</v>
      </c>
      <c r="F7" s="42">
        <f>+'[1]fvbn179'!$M$14</f>
        <v>5423</v>
      </c>
      <c r="G7" s="43" t="s">
        <v>78</v>
      </c>
    </row>
    <row r="8" spans="2:7" ht="28.5" customHeight="1" thickBot="1">
      <c r="B8" s="71">
        <f>(C8/D8)</f>
        <v>1.0462952150621572</v>
      </c>
      <c r="C8" s="44">
        <f>SUM(C5:C7)</f>
        <v>210750924587</v>
      </c>
      <c r="D8" s="44">
        <f>SUM(D5:D7)</f>
        <v>201425870589</v>
      </c>
      <c r="E8" s="44">
        <f>SUM(E5:E7)</f>
        <v>240399952</v>
      </c>
      <c r="F8" s="44">
        <f>SUM(F5:F7)</f>
        <v>23647</v>
      </c>
      <c r="G8" s="45" t="s">
        <v>44</v>
      </c>
    </row>
    <row r="9" spans="2:7" ht="21" customHeight="1" thickTop="1">
      <c r="B9" s="46"/>
      <c r="C9" s="47"/>
      <c r="D9" s="47"/>
      <c r="E9" s="47"/>
      <c r="F9" s="48"/>
      <c r="G9" s="49"/>
    </row>
    <row r="10" spans="2:7" ht="36.75" thickBot="1">
      <c r="B10" s="34"/>
      <c r="C10" s="34"/>
      <c r="D10" s="59"/>
      <c r="E10" s="60" t="s">
        <v>35</v>
      </c>
      <c r="F10" s="34"/>
      <c r="G10" s="34"/>
    </row>
    <row r="11" spans="1:7" ht="27.75" thickTop="1">
      <c r="A11" s="35" t="s">
        <v>90</v>
      </c>
      <c r="B11" s="72" t="s">
        <v>36</v>
      </c>
      <c r="C11" s="36" t="s">
        <v>37</v>
      </c>
      <c r="D11" s="51" t="s">
        <v>38</v>
      </c>
      <c r="E11" s="36" t="s">
        <v>39</v>
      </c>
      <c r="F11" s="36" t="s">
        <v>40</v>
      </c>
      <c r="G11" s="37" t="s">
        <v>31</v>
      </c>
    </row>
    <row r="12" spans="1:7" ht="19.5">
      <c r="A12" s="52"/>
      <c r="B12" s="73"/>
      <c r="C12" s="53"/>
      <c r="D12" s="53"/>
      <c r="E12" s="53"/>
      <c r="F12" s="53"/>
      <c r="G12" s="54"/>
    </row>
    <row r="13" spans="1:7" ht="31.5">
      <c r="A13" s="55">
        <f>'[1]fvbn54'!$M$13</f>
        <v>229</v>
      </c>
      <c r="B13" s="74">
        <f>'[1]fvbn54'!$M$12</f>
        <v>2040</v>
      </c>
      <c r="C13" s="56">
        <f>'[1]fvbn54'!$M$11</f>
        <v>75</v>
      </c>
      <c r="D13" s="56">
        <f>'[1]fvbn54'!$M$10</f>
        <v>452</v>
      </c>
      <c r="E13" s="56">
        <f>'[1]fvbn54'!$M$9</f>
        <v>511</v>
      </c>
      <c r="F13" s="56">
        <f>'[1]fvbn54'!$M$8</f>
        <v>11705</v>
      </c>
      <c r="G13" s="43" t="s">
        <v>46</v>
      </c>
    </row>
    <row r="14" spans="1:7" ht="31.5">
      <c r="A14" s="55">
        <f>'[1]fvbn180'!$M$13</f>
        <v>0</v>
      </c>
      <c r="B14" s="74">
        <f>'[1]fvbn180'!$M$12</f>
        <v>98</v>
      </c>
      <c r="C14" s="56">
        <f>'[1]fvbn180'!$M$11</f>
        <v>8</v>
      </c>
      <c r="D14" s="56">
        <f>'[1]fvbn180'!$M$10</f>
        <v>14</v>
      </c>
      <c r="E14" s="56">
        <f>'[1]fvbn180'!$M$9</f>
        <v>132</v>
      </c>
      <c r="F14" s="56">
        <f>'[1]fvbn180'!$M$8</f>
        <v>2960</v>
      </c>
      <c r="G14" s="43" t="s">
        <v>77</v>
      </c>
    </row>
    <row r="15" spans="1:7" ht="31.5">
      <c r="A15" s="55">
        <f>+'[1]fvbn179'!$M$13</f>
        <v>0</v>
      </c>
      <c r="B15" s="74">
        <f>+'[1]fvbn179'!$M$12</f>
        <v>555</v>
      </c>
      <c r="C15" s="56">
        <f>+'[1]fvbn179'!$M$11</f>
        <v>7</v>
      </c>
      <c r="D15" s="56">
        <f>+'[1]fvbn179'!$M$10</f>
        <v>5</v>
      </c>
      <c r="E15" s="56">
        <f>+'[1]fvbn179'!$M$9</f>
        <v>135</v>
      </c>
      <c r="F15" s="56">
        <f>+'[1]fvbn179'!$M$8</f>
        <v>4721</v>
      </c>
      <c r="G15" s="43" t="s">
        <v>78</v>
      </c>
    </row>
    <row r="16" spans="1:7" ht="32.25" thickBot="1">
      <c r="A16" s="76">
        <f aca="true" t="shared" si="0" ref="A16:F16">SUM(A13:A15)</f>
        <v>229</v>
      </c>
      <c r="B16" s="75">
        <f t="shared" si="0"/>
        <v>2693</v>
      </c>
      <c r="C16" s="68">
        <f t="shared" si="0"/>
        <v>90</v>
      </c>
      <c r="D16" s="68">
        <f t="shared" si="0"/>
        <v>471</v>
      </c>
      <c r="E16" s="68">
        <f t="shared" si="0"/>
        <v>778</v>
      </c>
      <c r="F16" s="68">
        <f t="shared" si="0"/>
        <v>19386</v>
      </c>
      <c r="G16" s="45" t="s">
        <v>44</v>
      </c>
    </row>
    <row r="17" spans="2:7" ht="23.25" customHeight="1" thickBot="1" thickTop="1">
      <c r="B17" s="2"/>
      <c r="C17" s="3"/>
      <c r="D17" s="3"/>
      <c r="E17" s="3"/>
      <c r="F17" s="4"/>
      <c r="G17" s="1"/>
    </row>
    <row r="18" spans="3:6" ht="24" thickBot="1">
      <c r="C18" s="20">
        <f>IF(C8='p196'!D18,1," ")</f>
        <v>1</v>
      </c>
      <c r="D18" s="20">
        <f>IF(D8='p196'!D17,1," ")</f>
        <v>1</v>
      </c>
      <c r="E18" s="20">
        <f>IF(E8='p196'!D16,1," ")</f>
        <v>1</v>
      </c>
      <c r="F18" s="20">
        <f>IF(F8='p196'!D5,1," ")</f>
        <v>1</v>
      </c>
    </row>
    <row r="19" ht="24" thickBot="1">
      <c r="F19" s="20">
        <f>IF(SUM(A16:F16)=F8,1," ")</f>
        <v>1</v>
      </c>
    </row>
  </sheetData>
  <sheetProtection/>
  <mergeCells count="2">
    <mergeCell ref="B1:G1"/>
    <mergeCell ref="B2:G2"/>
  </mergeCells>
  <printOptions/>
  <pageMargins left="0.84" right="0.7480314960629921" top="0.9448818897637796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2" t="s">
        <v>92</v>
      </c>
      <c r="C1" s="33"/>
      <c r="D1" s="33" t="s">
        <v>45</v>
      </c>
      <c r="E1" s="34"/>
    </row>
    <row r="2" spans="2:5" ht="24.7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4.75" customHeight="1">
      <c r="B3" s="69" t="s">
        <v>79</v>
      </c>
      <c r="C3" s="9" t="s">
        <v>15</v>
      </c>
      <c r="D3" s="62">
        <v>4415</v>
      </c>
      <c r="E3" s="10" t="s">
        <v>2</v>
      </c>
    </row>
    <row r="4" spans="2:5" ht="24.75" customHeight="1">
      <c r="B4" s="11"/>
      <c r="C4" s="9" t="s">
        <v>16</v>
      </c>
      <c r="D4" s="62">
        <v>15</v>
      </c>
      <c r="E4" s="10" t="s">
        <v>3</v>
      </c>
    </row>
    <row r="5" spans="2:5" ht="24.75" customHeight="1">
      <c r="B5" s="17"/>
      <c r="C5" s="18" t="s">
        <v>17</v>
      </c>
      <c r="D5" s="28">
        <v>21160</v>
      </c>
      <c r="E5" s="19" t="s">
        <v>43</v>
      </c>
    </row>
    <row r="6" spans="2:5" ht="24.75" customHeight="1">
      <c r="B6" s="79" t="s">
        <v>93</v>
      </c>
      <c r="C6" s="80"/>
      <c r="D6" s="80"/>
      <c r="E6" s="81"/>
    </row>
    <row r="7" spans="2:5" ht="24.75" customHeight="1">
      <c r="B7" s="11"/>
      <c r="C7" s="9" t="s">
        <v>18</v>
      </c>
      <c r="D7" s="62">
        <v>662.7466</v>
      </c>
      <c r="E7" s="10" t="s">
        <v>4</v>
      </c>
    </row>
    <row r="8" spans="2:5" ht="24.75" customHeight="1">
      <c r="B8" s="11"/>
      <c r="C8" s="9" t="s">
        <v>18</v>
      </c>
      <c r="D8" s="62">
        <v>353.76199999999994</v>
      </c>
      <c r="E8" s="10" t="s">
        <v>5</v>
      </c>
    </row>
    <row r="9" spans="2:5" ht="24.75" customHeight="1">
      <c r="B9" s="8" t="s">
        <v>94</v>
      </c>
      <c r="C9" s="9" t="s">
        <v>19</v>
      </c>
      <c r="D9" s="29">
        <v>959</v>
      </c>
      <c r="E9" s="10" t="s">
        <v>6</v>
      </c>
    </row>
    <row r="10" spans="2:5" ht="24.75" customHeight="1">
      <c r="B10" s="13"/>
      <c r="C10" s="9" t="s">
        <v>19</v>
      </c>
      <c r="D10" s="29">
        <v>3828</v>
      </c>
      <c r="E10" s="10" t="s">
        <v>56</v>
      </c>
    </row>
    <row r="11" spans="2:5" ht="24.75" customHeight="1">
      <c r="B11" s="11"/>
      <c r="C11" s="9" t="s">
        <v>20</v>
      </c>
      <c r="D11" s="29">
        <v>6817</v>
      </c>
      <c r="E11" s="61" t="s">
        <v>57</v>
      </c>
    </row>
    <row r="12" spans="2:5" ht="24.75" customHeight="1">
      <c r="B12" s="11"/>
      <c r="C12" s="9" t="s">
        <v>41</v>
      </c>
      <c r="D12" s="27">
        <v>50</v>
      </c>
      <c r="E12" s="10" t="s">
        <v>48</v>
      </c>
    </row>
    <row r="13" spans="2:5" ht="24.75" customHeight="1">
      <c r="B13" s="11"/>
      <c r="C13" s="9" t="s">
        <v>41</v>
      </c>
      <c r="D13" s="27">
        <v>46</v>
      </c>
      <c r="E13" s="10" t="s">
        <v>49</v>
      </c>
    </row>
    <row r="14" spans="2:5" ht="24.75" customHeight="1">
      <c r="B14" s="11"/>
      <c r="C14" s="9" t="s">
        <v>21</v>
      </c>
      <c r="D14" s="27">
        <v>45</v>
      </c>
      <c r="E14" s="10" t="s">
        <v>8</v>
      </c>
    </row>
    <row r="15" spans="2:5" ht="24.75" customHeight="1">
      <c r="B15" s="11"/>
      <c r="C15" s="9" t="s">
        <v>17</v>
      </c>
      <c r="D15" s="29">
        <v>1215</v>
      </c>
      <c r="E15" s="10" t="s">
        <v>51</v>
      </c>
    </row>
    <row r="16" spans="2:5" ht="24.75" customHeight="1">
      <c r="B16" s="11"/>
      <c r="C16" s="9" t="s">
        <v>22</v>
      </c>
      <c r="D16" s="28">
        <v>197481981</v>
      </c>
      <c r="E16" s="12" t="s">
        <v>9</v>
      </c>
    </row>
    <row r="17" spans="2:5" ht="24.75" customHeight="1">
      <c r="B17" s="11"/>
      <c r="C17" s="9" t="s">
        <v>23</v>
      </c>
      <c r="D17" s="28">
        <v>115556842828</v>
      </c>
      <c r="E17" s="12" t="s">
        <v>9</v>
      </c>
    </row>
    <row r="18" spans="2:5" ht="24.75" customHeight="1">
      <c r="B18" s="11"/>
      <c r="C18" s="9" t="s">
        <v>23</v>
      </c>
      <c r="D18" s="28">
        <v>116591885819</v>
      </c>
      <c r="E18" s="10" t="s">
        <v>10</v>
      </c>
    </row>
    <row r="19" spans="2:5" ht="24.75" customHeight="1">
      <c r="B19" s="11"/>
      <c r="C19" s="9" t="s">
        <v>42</v>
      </c>
      <c r="D19" s="30">
        <v>1.0089570030269917</v>
      </c>
      <c r="E19" s="10" t="s">
        <v>11</v>
      </c>
    </row>
    <row r="20" spans="2:5" ht="24.75" customHeight="1">
      <c r="B20" s="11"/>
      <c r="C20" s="9" t="s">
        <v>23</v>
      </c>
      <c r="D20" s="28">
        <v>10272679092</v>
      </c>
      <c r="E20" s="10" t="s">
        <v>12</v>
      </c>
    </row>
    <row r="21" spans="2:5" ht="24.75" customHeight="1" thickBot="1">
      <c r="B21" s="77" t="s">
        <v>95</v>
      </c>
      <c r="C21" s="15" t="s">
        <v>24</v>
      </c>
      <c r="D21" s="31">
        <v>6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11811023622047245"/>
  <pageSetup horizontalDpi="600" verticalDpi="600" orientation="landscape" paperSize="9" r:id="rId2"/>
  <headerFooter alignWithMargins="0">
    <oddFooter>&amp;L&amp;F - &amp;A&amp;C&amp;"B Fantezy,Regular"&amp;11معاونت برنامه ريزي و مهندسي- واحد آمار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" sqref="A1:G16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140625" style="0" customWidth="1"/>
  </cols>
  <sheetData>
    <row r="1" spans="2:7" ht="23.25">
      <c r="B1" s="83" t="s">
        <v>47</v>
      </c>
      <c r="C1" s="83"/>
      <c r="D1" s="83"/>
      <c r="E1" s="83"/>
      <c r="F1" s="83"/>
      <c r="G1" s="83"/>
    </row>
    <row r="2" spans="2:7" ht="26.25" customHeight="1" thickBot="1">
      <c r="B2" s="82" t="s">
        <v>92</v>
      </c>
      <c r="C2" s="82"/>
      <c r="D2" s="82"/>
      <c r="E2" s="82"/>
      <c r="F2" s="82"/>
      <c r="G2" s="82"/>
    </row>
    <row r="3" spans="2:7" ht="27.75" thickTop="1">
      <c r="B3" s="35" t="s">
        <v>27</v>
      </c>
      <c r="C3" s="36" t="s">
        <v>28</v>
      </c>
      <c r="D3" s="36" t="s">
        <v>29</v>
      </c>
      <c r="E3" s="36" t="s">
        <v>29</v>
      </c>
      <c r="F3" s="36" t="s">
        <v>30</v>
      </c>
      <c r="G3" s="37" t="s">
        <v>31</v>
      </c>
    </row>
    <row r="4" spans="2:7" ht="21.75" customHeight="1">
      <c r="B4" s="38" t="s">
        <v>32</v>
      </c>
      <c r="C4" s="39" t="s">
        <v>33</v>
      </c>
      <c r="D4" s="39" t="s">
        <v>33</v>
      </c>
      <c r="E4" s="39" t="s">
        <v>0</v>
      </c>
      <c r="F4" s="39" t="s">
        <v>34</v>
      </c>
      <c r="G4" s="40"/>
    </row>
    <row r="5" spans="2:7" ht="29.25" customHeight="1">
      <c r="B5" s="70">
        <v>1.0098378169077282</v>
      </c>
      <c r="C5" s="42">
        <v>91518625734</v>
      </c>
      <c r="D5" s="42">
        <v>90627053376</v>
      </c>
      <c r="E5" s="42">
        <v>143855957</v>
      </c>
      <c r="F5" s="42">
        <v>13426</v>
      </c>
      <c r="G5" s="43" t="s">
        <v>46</v>
      </c>
    </row>
    <row r="6" spans="2:7" ht="30.75" customHeight="1">
      <c r="B6" s="70">
        <v>1.009737593983327</v>
      </c>
      <c r="C6" s="42">
        <v>8047812172</v>
      </c>
      <c r="D6" s="42">
        <v>7970201585</v>
      </c>
      <c r="E6" s="42">
        <v>20145470</v>
      </c>
      <c r="F6" s="42">
        <v>2847</v>
      </c>
      <c r="G6" s="43" t="s">
        <v>77</v>
      </c>
    </row>
    <row r="7" spans="2:7" ht="31.5" customHeight="1">
      <c r="B7" s="70">
        <v>1.0038833517958388</v>
      </c>
      <c r="C7" s="42">
        <v>17025447913</v>
      </c>
      <c r="D7" s="42">
        <v>16959587867</v>
      </c>
      <c r="E7" s="42">
        <v>33480554</v>
      </c>
      <c r="F7" s="42">
        <v>4887</v>
      </c>
      <c r="G7" s="43" t="s">
        <v>78</v>
      </c>
    </row>
    <row r="8" spans="2:7" ht="28.5" customHeight="1" thickBot="1">
      <c r="B8" s="71">
        <v>1.0089570030269917</v>
      </c>
      <c r="C8" s="44">
        <v>116591885819</v>
      </c>
      <c r="D8" s="44">
        <v>115556842828</v>
      </c>
      <c r="E8" s="44">
        <v>197481981</v>
      </c>
      <c r="F8" s="44">
        <v>21160</v>
      </c>
      <c r="G8" s="45" t="s">
        <v>44</v>
      </c>
    </row>
    <row r="9" spans="2:7" ht="21" customHeight="1" thickTop="1">
      <c r="B9" s="46"/>
      <c r="C9" s="47"/>
      <c r="D9" s="47"/>
      <c r="E9" s="47"/>
      <c r="F9" s="48"/>
      <c r="G9" s="49"/>
    </row>
    <row r="10" spans="2:7" ht="36.75" thickBot="1">
      <c r="B10" s="34"/>
      <c r="C10" s="34"/>
      <c r="D10" s="59"/>
      <c r="E10" s="60" t="s">
        <v>35</v>
      </c>
      <c r="F10" s="34"/>
      <c r="G10" s="34"/>
    </row>
    <row r="11" spans="1:7" ht="27.75" thickTop="1">
      <c r="A11" s="35" t="s">
        <v>90</v>
      </c>
      <c r="B11" s="72" t="s">
        <v>36</v>
      </c>
      <c r="C11" s="36" t="s">
        <v>37</v>
      </c>
      <c r="D11" s="51" t="s">
        <v>38</v>
      </c>
      <c r="E11" s="36" t="s">
        <v>39</v>
      </c>
      <c r="F11" s="36" t="s">
        <v>40</v>
      </c>
      <c r="G11" s="37" t="s">
        <v>31</v>
      </c>
    </row>
    <row r="12" spans="1:7" ht="19.5">
      <c r="A12" s="52"/>
      <c r="B12" s="73"/>
      <c r="C12" s="53"/>
      <c r="D12" s="53"/>
      <c r="E12" s="53"/>
      <c r="F12" s="53"/>
      <c r="G12" s="54"/>
    </row>
    <row r="13" spans="1:7" ht="31.5">
      <c r="A13" s="55">
        <v>229</v>
      </c>
      <c r="B13" s="74">
        <v>1761</v>
      </c>
      <c r="C13" s="56">
        <v>67</v>
      </c>
      <c r="D13" s="56">
        <v>391</v>
      </c>
      <c r="E13" s="56">
        <v>448</v>
      </c>
      <c r="F13" s="56">
        <v>10530</v>
      </c>
      <c r="G13" s="43" t="s">
        <v>46</v>
      </c>
    </row>
    <row r="14" spans="1:7" ht="31.5">
      <c r="A14" s="55">
        <v>0</v>
      </c>
      <c r="B14" s="74">
        <v>79</v>
      </c>
      <c r="C14" s="56">
        <v>7</v>
      </c>
      <c r="D14" s="56">
        <v>12</v>
      </c>
      <c r="E14" s="56">
        <v>120</v>
      </c>
      <c r="F14" s="56">
        <v>2629</v>
      </c>
      <c r="G14" s="43" t="s">
        <v>77</v>
      </c>
    </row>
    <row r="15" spans="1:7" ht="31.5">
      <c r="A15" s="55">
        <v>0</v>
      </c>
      <c r="B15" s="74">
        <v>475</v>
      </c>
      <c r="C15" s="56">
        <v>5</v>
      </c>
      <c r="D15" s="56">
        <v>5</v>
      </c>
      <c r="E15" s="56">
        <v>115</v>
      </c>
      <c r="F15" s="56">
        <v>4287</v>
      </c>
      <c r="G15" s="43" t="s">
        <v>78</v>
      </c>
    </row>
    <row r="16" spans="1:7" ht="32.25" thickBot="1">
      <c r="A16" s="76">
        <v>229</v>
      </c>
      <c r="B16" s="75">
        <v>2315</v>
      </c>
      <c r="C16" s="68">
        <v>79</v>
      </c>
      <c r="D16" s="68">
        <v>408</v>
      </c>
      <c r="E16" s="68">
        <v>683</v>
      </c>
      <c r="F16" s="68">
        <v>17446</v>
      </c>
      <c r="G16" s="45" t="s">
        <v>44</v>
      </c>
    </row>
    <row r="17" spans="2:7" ht="23.25" customHeight="1" thickBot="1" thickTop="1">
      <c r="B17" s="2"/>
      <c r="C17" s="3"/>
      <c r="D17" s="3"/>
      <c r="E17" s="3"/>
      <c r="F17" s="4"/>
      <c r="G17" s="1"/>
    </row>
    <row r="18" spans="3:6" ht="24" thickBot="1">
      <c r="C18" s="20">
        <f>IF(C8='p197'!D18,1," ")</f>
        <v>1</v>
      </c>
      <c r="D18" s="20">
        <f>IF(D8='p197'!D17,1," ")</f>
        <v>1</v>
      </c>
      <c r="E18" s="20">
        <f>IF(E8='p197'!D16,1," ")</f>
        <v>1</v>
      </c>
      <c r="F18" s="20">
        <f>IF(F8='p197'!D5,1," ")</f>
        <v>1</v>
      </c>
    </row>
    <row r="19" ht="24" thickBot="1">
      <c r="F19" s="20">
        <f>IF(SUM(A16:F16)=F8,1," ")</f>
        <v>1</v>
      </c>
    </row>
  </sheetData>
  <sheetProtection/>
  <mergeCells count="2">
    <mergeCell ref="B1:G1"/>
    <mergeCell ref="B2:G2"/>
  </mergeCells>
  <printOptions/>
  <pageMargins left="0.84" right="0.7480314960629921" top="0.9448818897637796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مهندسي- واحد آمار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2" t="s">
        <v>99</v>
      </c>
      <c r="C1" s="33"/>
      <c r="D1" s="33" t="s">
        <v>45</v>
      </c>
      <c r="E1" s="34"/>
    </row>
    <row r="2" spans="2:5" ht="24.7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4.75" customHeight="1">
      <c r="B3" s="69" t="s">
        <v>79</v>
      </c>
      <c r="C3" s="9" t="s">
        <v>15</v>
      </c>
      <c r="D3" s="62">
        <v>4415</v>
      </c>
      <c r="E3" s="10" t="s">
        <v>2</v>
      </c>
    </row>
    <row r="4" spans="2:5" ht="24.75" customHeight="1">
      <c r="B4" s="11"/>
      <c r="C4" s="9" t="s">
        <v>16</v>
      </c>
      <c r="D4" s="62">
        <v>15</v>
      </c>
      <c r="E4" s="10" t="s">
        <v>3</v>
      </c>
    </row>
    <row r="5" spans="2:5" ht="24.75" customHeight="1">
      <c r="B5" s="17"/>
      <c r="C5" s="18" t="s">
        <v>17</v>
      </c>
      <c r="D5" s="28">
        <v>21821</v>
      </c>
      <c r="E5" s="19" t="s">
        <v>43</v>
      </c>
    </row>
    <row r="6" spans="2:5" ht="24.75" customHeight="1">
      <c r="B6" s="79" t="s">
        <v>96</v>
      </c>
      <c r="C6" s="80"/>
      <c r="D6" s="80"/>
      <c r="E6" s="81"/>
    </row>
    <row r="7" spans="2:5" ht="24.75" customHeight="1">
      <c r="B7" s="11"/>
      <c r="C7" s="9" t="s">
        <v>18</v>
      </c>
      <c r="D7" s="62">
        <v>667.5636</v>
      </c>
      <c r="E7" s="10" t="s">
        <v>4</v>
      </c>
    </row>
    <row r="8" spans="2:5" ht="24.75" customHeight="1">
      <c r="B8" s="11"/>
      <c r="C8" s="9" t="s">
        <v>18</v>
      </c>
      <c r="D8" s="62">
        <v>362.3669999999999</v>
      </c>
      <c r="E8" s="10" t="s">
        <v>5</v>
      </c>
    </row>
    <row r="9" spans="2:5" ht="24.75" customHeight="1">
      <c r="B9" s="8" t="s">
        <v>97</v>
      </c>
      <c r="C9" s="9" t="s">
        <v>19</v>
      </c>
      <c r="D9" s="29">
        <v>974</v>
      </c>
      <c r="E9" s="10" t="s">
        <v>6</v>
      </c>
    </row>
    <row r="10" spans="2:5" ht="24.75" customHeight="1">
      <c r="B10" s="13"/>
      <c r="C10" s="9" t="s">
        <v>19</v>
      </c>
      <c r="D10" s="29">
        <v>3828</v>
      </c>
      <c r="E10" s="10" t="s">
        <v>56</v>
      </c>
    </row>
    <row r="11" spans="2:5" ht="24.75" customHeight="1">
      <c r="B11" s="11"/>
      <c r="C11" s="9" t="s">
        <v>20</v>
      </c>
      <c r="D11" s="29">
        <v>7405</v>
      </c>
      <c r="E11" s="61" t="s">
        <v>57</v>
      </c>
    </row>
    <row r="12" spans="2:5" ht="24.75" customHeight="1">
      <c r="B12" s="11"/>
      <c r="C12" s="9" t="s">
        <v>41</v>
      </c>
      <c r="D12" s="27">
        <v>58</v>
      </c>
      <c r="E12" s="10" t="s">
        <v>48</v>
      </c>
    </row>
    <row r="13" spans="2:5" ht="24.75" customHeight="1">
      <c r="B13" s="11"/>
      <c r="C13" s="9" t="s">
        <v>41</v>
      </c>
      <c r="D13" s="27">
        <v>32</v>
      </c>
      <c r="E13" s="10" t="s">
        <v>49</v>
      </c>
    </row>
    <row r="14" spans="2:5" ht="24.75" customHeight="1">
      <c r="B14" s="11"/>
      <c r="C14" s="9" t="s">
        <v>21</v>
      </c>
      <c r="D14" s="27">
        <v>45</v>
      </c>
      <c r="E14" s="10" t="s">
        <v>8</v>
      </c>
    </row>
    <row r="15" spans="2:5" ht="24.75" customHeight="1">
      <c r="B15" s="11"/>
      <c r="C15" s="9" t="s">
        <v>17</v>
      </c>
      <c r="D15" s="29">
        <v>905</v>
      </c>
      <c r="E15" s="10" t="s">
        <v>51</v>
      </c>
    </row>
    <row r="16" spans="2:5" ht="24.75" customHeight="1">
      <c r="B16" s="11"/>
      <c r="C16" s="9" t="s">
        <v>22</v>
      </c>
      <c r="D16" s="28">
        <v>209253030</v>
      </c>
      <c r="E16" s="12" t="s">
        <v>9</v>
      </c>
    </row>
    <row r="17" spans="2:5" ht="24.75" customHeight="1">
      <c r="B17" s="11"/>
      <c r="C17" s="9" t="s">
        <v>23</v>
      </c>
      <c r="D17" s="28">
        <v>108051328141</v>
      </c>
      <c r="E17" s="12" t="s">
        <v>9</v>
      </c>
    </row>
    <row r="18" spans="2:5" ht="24.75" customHeight="1">
      <c r="B18" s="11"/>
      <c r="C18" s="9" t="s">
        <v>23</v>
      </c>
      <c r="D18" s="28">
        <v>104312442188</v>
      </c>
      <c r="E18" s="10" t="s">
        <v>10</v>
      </c>
    </row>
    <row r="19" spans="2:5" ht="24.75" customHeight="1">
      <c r="B19" s="11"/>
      <c r="C19" s="9" t="s">
        <v>42</v>
      </c>
      <c r="D19" s="30">
        <v>0.9653971309994358</v>
      </c>
      <c r="E19" s="10" t="s">
        <v>11</v>
      </c>
    </row>
    <row r="20" spans="2:5" ht="24.75" customHeight="1">
      <c r="B20" s="11"/>
      <c r="C20" s="9" t="s">
        <v>23</v>
      </c>
      <c r="D20" s="28">
        <v>14011565045</v>
      </c>
      <c r="E20" s="10" t="s">
        <v>12</v>
      </c>
    </row>
    <row r="21" spans="2:5" ht="24.75" customHeight="1" thickBot="1">
      <c r="B21" s="77" t="s">
        <v>98</v>
      </c>
      <c r="C21" s="15" t="s">
        <v>24</v>
      </c>
      <c r="D21" s="31">
        <v>5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11811023622047245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5" sqref="A5:G16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140625" style="0" customWidth="1"/>
  </cols>
  <sheetData>
    <row r="1" spans="2:7" ht="23.25">
      <c r="B1" s="83" t="s">
        <v>47</v>
      </c>
      <c r="C1" s="83"/>
      <c r="D1" s="83"/>
      <c r="E1" s="83"/>
      <c r="F1" s="83"/>
      <c r="G1" s="83"/>
    </row>
    <row r="2" spans="2:7" ht="26.25" customHeight="1" thickBot="1">
      <c r="B2" s="82" t="str">
        <f>'p198'!B1</f>
        <v>تا پایان   سال 1398</v>
      </c>
      <c r="C2" s="82"/>
      <c r="D2" s="82"/>
      <c r="E2" s="82"/>
      <c r="F2" s="82"/>
      <c r="G2" s="82"/>
    </row>
    <row r="3" spans="2:7" ht="27.75" thickTop="1">
      <c r="B3" s="35" t="s">
        <v>27</v>
      </c>
      <c r="C3" s="36" t="s">
        <v>28</v>
      </c>
      <c r="D3" s="36" t="s">
        <v>29</v>
      </c>
      <c r="E3" s="36" t="s">
        <v>29</v>
      </c>
      <c r="F3" s="36" t="s">
        <v>30</v>
      </c>
      <c r="G3" s="37" t="s">
        <v>31</v>
      </c>
    </row>
    <row r="4" spans="2:7" ht="21.75" customHeight="1">
      <c r="B4" s="38" t="s">
        <v>32</v>
      </c>
      <c r="C4" s="39" t="s">
        <v>33</v>
      </c>
      <c r="D4" s="39" t="s">
        <v>33</v>
      </c>
      <c r="E4" s="39" t="s">
        <v>0</v>
      </c>
      <c r="F4" s="39" t="s">
        <v>34</v>
      </c>
      <c r="G4" s="40"/>
    </row>
    <row r="5" spans="2:7" ht="29.25" customHeight="1">
      <c r="B5" s="70">
        <v>0.974003348585463</v>
      </c>
      <c r="C5" s="42">
        <v>78288922732</v>
      </c>
      <c r="D5" s="42">
        <v>80378494433</v>
      </c>
      <c r="E5" s="42">
        <v>153379484</v>
      </c>
      <c r="F5" s="42">
        <v>13809</v>
      </c>
      <c r="G5" s="43" t="s">
        <v>46</v>
      </c>
    </row>
    <row r="6" spans="2:7" ht="30.75" customHeight="1">
      <c r="B6" s="70">
        <v>0.9132521639384845</v>
      </c>
      <c r="C6" s="42">
        <v>8274506507</v>
      </c>
      <c r="D6" s="42">
        <v>9060483877</v>
      </c>
      <c r="E6" s="42">
        <v>21155641</v>
      </c>
      <c r="F6" s="42">
        <v>2949</v>
      </c>
      <c r="G6" s="43" t="s">
        <v>77</v>
      </c>
    </row>
    <row r="7" spans="2:7" ht="31.5" customHeight="1">
      <c r="B7" s="70">
        <v>0.9536148369314411</v>
      </c>
      <c r="C7" s="42">
        <v>17749012949</v>
      </c>
      <c r="D7" s="42">
        <v>18612349831</v>
      </c>
      <c r="E7" s="42">
        <v>34717905</v>
      </c>
      <c r="F7" s="42">
        <v>5063</v>
      </c>
      <c r="G7" s="43" t="s">
        <v>78</v>
      </c>
    </row>
    <row r="8" spans="2:7" ht="28.5" customHeight="1" thickBot="1">
      <c r="B8" s="71">
        <v>0.9653971309994358</v>
      </c>
      <c r="C8" s="44">
        <v>104312442188</v>
      </c>
      <c r="D8" s="44">
        <v>108051328141</v>
      </c>
      <c r="E8" s="44">
        <v>209253030</v>
      </c>
      <c r="F8" s="44">
        <v>21821</v>
      </c>
      <c r="G8" s="45" t="s">
        <v>44</v>
      </c>
    </row>
    <row r="9" spans="2:7" ht="21" customHeight="1" thickTop="1">
      <c r="B9" s="46"/>
      <c r="C9" s="47"/>
      <c r="D9" s="47"/>
      <c r="E9" s="47"/>
      <c r="F9" s="48"/>
      <c r="G9" s="49"/>
    </row>
    <row r="10" spans="2:7" ht="36.75" thickBot="1">
      <c r="B10" s="34"/>
      <c r="C10" s="34"/>
      <c r="D10" s="59"/>
      <c r="E10" s="60" t="s">
        <v>35</v>
      </c>
      <c r="F10" s="34"/>
      <c r="G10" s="34"/>
    </row>
    <row r="11" spans="1:7" ht="27.75" thickTop="1">
      <c r="A11" s="35" t="s">
        <v>90</v>
      </c>
      <c r="B11" s="72" t="s">
        <v>36</v>
      </c>
      <c r="C11" s="36" t="s">
        <v>37</v>
      </c>
      <c r="D11" s="51" t="s">
        <v>38</v>
      </c>
      <c r="E11" s="36" t="s">
        <v>39</v>
      </c>
      <c r="F11" s="36" t="s">
        <v>40</v>
      </c>
      <c r="G11" s="37" t="s">
        <v>31</v>
      </c>
    </row>
    <row r="12" spans="1:7" ht="19.5">
      <c r="A12" s="52"/>
      <c r="B12" s="73"/>
      <c r="C12" s="53"/>
      <c r="D12" s="53"/>
      <c r="E12" s="53"/>
      <c r="F12" s="53"/>
      <c r="G12" s="54"/>
    </row>
    <row r="13" spans="1:7" ht="31.5">
      <c r="A13" s="55">
        <v>229</v>
      </c>
      <c r="B13" s="74">
        <v>1816</v>
      </c>
      <c r="C13" s="56">
        <v>71</v>
      </c>
      <c r="D13" s="56">
        <v>399</v>
      </c>
      <c r="E13" s="56">
        <v>462</v>
      </c>
      <c r="F13" s="56">
        <v>10832</v>
      </c>
      <c r="G13" s="43" t="s">
        <v>46</v>
      </c>
    </row>
    <row r="14" spans="1:7" ht="31.5">
      <c r="A14" s="55">
        <v>0</v>
      </c>
      <c r="B14" s="74">
        <v>84</v>
      </c>
      <c r="C14" s="56">
        <v>7</v>
      </c>
      <c r="D14" s="56">
        <v>12</v>
      </c>
      <c r="E14" s="56">
        <v>135</v>
      </c>
      <c r="F14" s="56">
        <v>2711</v>
      </c>
      <c r="G14" s="43" t="s">
        <v>77</v>
      </c>
    </row>
    <row r="15" spans="1:7" ht="31.5">
      <c r="A15" s="55">
        <v>0</v>
      </c>
      <c r="B15" s="74">
        <v>499</v>
      </c>
      <c r="C15" s="56">
        <v>6</v>
      </c>
      <c r="D15" s="56">
        <v>5</v>
      </c>
      <c r="E15" s="56">
        <v>122</v>
      </c>
      <c r="F15" s="56">
        <v>4431</v>
      </c>
      <c r="G15" s="43" t="s">
        <v>78</v>
      </c>
    </row>
    <row r="16" spans="1:7" ht="32.25" thickBot="1">
      <c r="A16" s="76">
        <v>229</v>
      </c>
      <c r="B16" s="75">
        <v>2399</v>
      </c>
      <c r="C16" s="68">
        <v>84</v>
      </c>
      <c r="D16" s="68">
        <v>416</v>
      </c>
      <c r="E16" s="68">
        <v>719</v>
      </c>
      <c r="F16" s="68">
        <v>17974</v>
      </c>
      <c r="G16" s="45" t="s">
        <v>44</v>
      </c>
    </row>
    <row r="17" spans="2:7" ht="23.25" customHeight="1" thickBot="1" thickTop="1">
      <c r="B17" s="2"/>
      <c r="C17" s="3"/>
      <c r="D17" s="3"/>
      <c r="E17" s="3"/>
      <c r="F17" s="4"/>
      <c r="G17" s="1"/>
    </row>
    <row r="18" spans="3:6" ht="24" thickBot="1">
      <c r="C18" s="20">
        <f>IF(C8='p198'!D18,1," ")</f>
        <v>1</v>
      </c>
      <c r="D18" s="20">
        <f>IF(D8='p198'!D17,1," ")</f>
        <v>1</v>
      </c>
      <c r="E18" s="20">
        <f>IF(E8='p198'!D16,1," ")</f>
        <v>1</v>
      </c>
      <c r="F18" s="20">
        <f>IF(F8='p198'!D5,1," ")</f>
        <v>1</v>
      </c>
    </row>
    <row r="19" ht="24" thickBot="1">
      <c r="F19" s="20">
        <f>IF(SUM(A16:F16)=F8,1," ")</f>
        <v>1</v>
      </c>
    </row>
  </sheetData>
  <sheetProtection/>
  <mergeCells count="2">
    <mergeCell ref="B1:G1"/>
    <mergeCell ref="B2:G2"/>
  </mergeCells>
  <printOptions/>
  <pageMargins left="0.8267716535433072" right="0.7480314960629921" top="0.9448818897637796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2" t="s">
        <v>100</v>
      </c>
      <c r="C1" s="33"/>
      <c r="D1" s="33" t="s">
        <v>45</v>
      </c>
      <c r="E1" s="34"/>
    </row>
    <row r="2" spans="2:5" ht="24.7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4.75" customHeight="1">
      <c r="B3" s="69" t="s">
        <v>79</v>
      </c>
      <c r="C3" s="9" t="s">
        <v>15</v>
      </c>
      <c r="D3" s="62">
        <v>3737</v>
      </c>
      <c r="E3" s="10" t="s">
        <v>2</v>
      </c>
    </row>
    <row r="4" spans="2:5" ht="24.75" customHeight="1">
      <c r="B4" s="11"/>
      <c r="C4" s="9" t="s">
        <v>16</v>
      </c>
      <c r="D4" s="62">
        <v>15</v>
      </c>
      <c r="E4" s="10" t="s">
        <v>3</v>
      </c>
    </row>
    <row r="5" spans="2:5" ht="24.75" customHeight="1">
      <c r="B5" s="17"/>
      <c r="C5" s="18" t="s">
        <v>17</v>
      </c>
      <c r="D5" s="28">
        <v>22497</v>
      </c>
      <c r="E5" s="19" t="s">
        <v>43</v>
      </c>
    </row>
    <row r="6" spans="2:5" ht="24.75" customHeight="1">
      <c r="B6" s="79" t="s">
        <v>101</v>
      </c>
      <c r="C6" s="80"/>
      <c r="D6" s="80"/>
      <c r="E6" s="81"/>
    </row>
    <row r="7" spans="2:5" ht="24.75" customHeight="1">
      <c r="B7" s="11"/>
      <c r="C7" s="9" t="s">
        <v>18</v>
      </c>
      <c r="D7" s="62">
        <v>659.0500000000001</v>
      </c>
      <c r="E7" s="10" t="s">
        <v>4</v>
      </c>
    </row>
    <row r="8" spans="2:5" ht="24.75" customHeight="1">
      <c r="B8" s="11"/>
      <c r="C8" s="9" t="s">
        <v>18</v>
      </c>
      <c r="D8" s="62">
        <v>367.8739999999999</v>
      </c>
      <c r="E8" s="10" t="s">
        <v>5</v>
      </c>
    </row>
    <row r="9" spans="2:5" ht="24.75" customHeight="1">
      <c r="B9" s="8" t="s">
        <v>102</v>
      </c>
      <c r="C9" s="9" t="s">
        <v>19</v>
      </c>
      <c r="D9" s="29">
        <v>1043</v>
      </c>
      <c r="E9" s="10" t="s">
        <v>6</v>
      </c>
    </row>
    <row r="10" spans="2:5" ht="24.75" customHeight="1">
      <c r="B10" s="13"/>
      <c r="C10" s="9" t="s">
        <v>19</v>
      </c>
      <c r="D10" s="29">
        <v>3828</v>
      </c>
      <c r="E10" s="10" t="s">
        <v>56</v>
      </c>
    </row>
    <row r="11" spans="2:5" ht="24.75" customHeight="1">
      <c r="B11" s="11"/>
      <c r="C11" s="9" t="s">
        <v>20</v>
      </c>
      <c r="D11" s="29">
        <v>7617</v>
      </c>
      <c r="E11" s="61" t="s">
        <v>57</v>
      </c>
    </row>
    <row r="12" spans="2:5" ht="24.75" customHeight="1">
      <c r="B12" s="11"/>
      <c r="C12" s="9" t="s">
        <v>41</v>
      </c>
      <c r="D12" s="27">
        <v>64</v>
      </c>
      <c r="E12" s="10" t="s">
        <v>48</v>
      </c>
    </row>
    <row r="13" spans="2:5" ht="24.75" customHeight="1">
      <c r="B13" s="11"/>
      <c r="C13" s="9" t="s">
        <v>41</v>
      </c>
      <c r="D13" s="27">
        <v>53</v>
      </c>
      <c r="E13" s="10" t="s">
        <v>49</v>
      </c>
    </row>
    <row r="14" spans="2:5" ht="24.75" customHeight="1">
      <c r="B14" s="11"/>
      <c r="C14" s="9" t="s">
        <v>21</v>
      </c>
      <c r="D14" s="27">
        <v>45</v>
      </c>
      <c r="E14" s="10" t="s">
        <v>8</v>
      </c>
    </row>
    <row r="15" spans="2:5" ht="24.75" customHeight="1">
      <c r="B15" s="11"/>
      <c r="C15" s="9" t="s">
        <v>17</v>
      </c>
      <c r="D15" s="29">
        <v>2113</v>
      </c>
      <c r="E15" s="10" t="s">
        <v>51</v>
      </c>
    </row>
    <row r="16" spans="2:5" ht="24.75" customHeight="1">
      <c r="B16" s="11"/>
      <c r="C16" s="9" t="s">
        <v>22</v>
      </c>
      <c r="D16" s="28">
        <v>220384539</v>
      </c>
      <c r="E16" s="12" t="s">
        <v>9</v>
      </c>
    </row>
    <row r="17" spans="2:5" ht="24.75" customHeight="1">
      <c r="B17" s="11"/>
      <c r="C17" s="9" t="s">
        <v>23</v>
      </c>
      <c r="D17" s="28">
        <v>126195725609</v>
      </c>
      <c r="E17" s="12" t="s">
        <v>9</v>
      </c>
    </row>
    <row r="18" spans="2:5" ht="24.75" customHeight="1">
      <c r="B18" s="11"/>
      <c r="C18" s="9" t="s">
        <v>23</v>
      </c>
      <c r="D18" s="28">
        <v>124971879042</v>
      </c>
      <c r="E18" s="10" t="s">
        <v>10</v>
      </c>
    </row>
    <row r="19" spans="2:5" ht="24.75" customHeight="1">
      <c r="B19" s="11"/>
      <c r="C19" s="9" t="s">
        <v>42</v>
      </c>
      <c r="D19" s="30">
        <v>0.9903019966714885</v>
      </c>
      <c r="E19" s="10" t="s">
        <v>11</v>
      </c>
    </row>
    <row r="20" spans="2:5" ht="24.75" customHeight="1">
      <c r="B20" s="11"/>
      <c r="C20" s="9" t="s">
        <v>23</v>
      </c>
      <c r="D20" s="28">
        <v>15235411612</v>
      </c>
      <c r="E20" s="10" t="s">
        <v>12</v>
      </c>
    </row>
    <row r="21" spans="2:5" ht="24.75" customHeight="1" thickBot="1">
      <c r="B21" s="77" t="s">
        <v>103</v>
      </c>
      <c r="C21" s="15" t="s">
        <v>24</v>
      </c>
      <c r="D21" s="31">
        <v>4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11811023622047245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" sqref="A1:G16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140625" style="0" customWidth="1"/>
  </cols>
  <sheetData>
    <row r="1" spans="2:7" ht="23.25">
      <c r="B1" s="83" t="s">
        <v>47</v>
      </c>
      <c r="C1" s="83"/>
      <c r="D1" s="83"/>
      <c r="E1" s="83"/>
      <c r="F1" s="83"/>
      <c r="G1" s="83"/>
    </row>
    <row r="2" spans="2:7" ht="26.25" customHeight="1" thickBot="1">
      <c r="B2" s="82" t="s">
        <v>100</v>
      </c>
      <c r="C2" s="82"/>
      <c r="D2" s="82"/>
      <c r="E2" s="82"/>
      <c r="F2" s="82"/>
      <c r="G2" s="82"/>
    </row>
    <row r="3" spans="2:7" ht="27.75" thickTop="1">
      <c r="B3" s="35" t="s">
        <v>27</v>
      </c>
      <c r="C3" s="36" t="s">
        <v>28</v>
      </c>
      <c r="D3" s="36" t="s">
        <v>29</v>
      </c>
      <c r="E3" s="36" t="s">
        <v>29</v>
      </c>
      <c r="F3" s="36" t="s">
        <v>30</v>
      </c>
      <c r="G3" s="37" t="s">
        <v>31</v>
      </c>
    </row>
    <row r="4" spans="2:7" ht="21.75" customHeight="1">
      <c r="B4" s="38" t="s">
        <v>32</v>
      </c>
      <c r="C4" s="39" t="s">
        <v>33</v>
      </c>
      <c r="D4" s="39" t="s">
        <v>33</v>
      </c>
      <c r="E4" s="39" t="s">
        <v>0</v>
      </c>
      <c r="F4" s="39" t="s">
        <v>34</v>
      </c>
      <c r="G4" s="40"/>
    </row>
    <row r="5" spans="2:7" ht="29.25" customHeight="1">
      <c r="B5" s="70">
        <v>0.9896297390054407</v>
      </c>
      <c r="C5" s="42">
        <v>91173601358</v>
      </c>
      <c r="D5" s="42">
        <v>92129003166</v>
      </c>
      <c r="E5" s="42">
        <v>158388194</v>
      </c>
      <c r="F5" s="42">
        <v>14224</v>
      </c>
      <c r="G5" s="43" t="s">
        <v>46</v>
      </c>
    </row>
    <row r="6" spans="2:7" ht="30.75" customHeight="1">
      <c r="B6" s="70">
        <v>0.9543880592847251</v>
      </c>
      <c r="C6" s="42">
        <v>11096342991</v>
      </c>
      <c r="D6" s="42">
        <v>11626657399</v>
      </c>
      <c r="E6" s="42">
        <v>23953341</v>
      </c>
      <c r="F6" s="42">
        <v>3056</v>
      </c>
      <c r="G6" s="43" t="s">
        <v>77</v>
      </c>
    </row>
    <row r="7" spans="2:7" ht="31.5" customHeight="1">
      <c r="B7" s="70">
        <v>1.0116697366289507</v>
      </c>
      <c r="C7" s="42">
        <v>22701934693</v>
      </c>
      <c r="D7" s="42">
        <v>22440065044</v>
      </c>
      <c r="E7" s="42">
        <v>38043004</v>
      </c>
      <c r="F7" s="42">
        <v>5217</v>
      </c>
      <c r="G7" s="43" t="s">
        <v>78</v>
      </c>
    </row>
    <row r="8" spans="2:7" ht="28.5" customHeight="1" thickBot="1">
      <c r="B8" s="71">
        <v>0.9903019966714885</v>
      </c>
      <c r="C8" s="44">
        <v>124971879042</v>
      </c>
      <c r="D8" s="44">
        <v>126195725609</v>
      </c>
      <c r="E8" s="44">
        <v>220384539</v>
      </c>
      <c r="F8" s="44">
        <v>22497</v>
      </c>
      <c r="G8" s="45" t="s">
        <v>44</v>
      </c>
    </row>
    <row r="9" spans="2:7" ht="21" customHeight="1" thickTop="1">
      <c r="B9" s="46"/>
      <c r="C9" s="47"/>
      <c r="D9" s="47"/>
      <c r="E9" s="47"/>
      <c r="F9" s="48"/>
      <c r="G9" s="49"/>
    </row>
    <row r="10" spans="2:7" ht="36.75" thickBot="1">
      <c r="B10" s="34"/>
      <c r="C10" s="34"/>
      <c r="D10" s="59"/>
      <c r="E10" s="60" t="s">
        <v>35</v>
      </c>
      <c r="F10" s="34"/>
      <c r="G10" s="34"/>
    </row>
    <row r="11" spans="1:7" ht="27.75" thickTop="1">
      <c r="A11" s="35" t="s">
        <v>90</v>
      </c>
      <c r="B11" s="72" t="s">
        <v>36</v>
      </c>
      <c r="C11" s="36" t="s">
        <v>37</v>
      </c>
      <c r="D11" s="51" t="s">
        <v>38</v>
      </c>
      <c r="E11" s="36" t="s">
        <v>39</v>
      </c>
      <c r="F11" s="36" t="s">
        <v>40</v>
      </c>
      <c r="G11" s="37" t="s">
        <v>31</v>
      </c>
    </row>
    <row r="12" spans="1:7" ht="19.5">
      <c r="A12" s="52"/>
      <c r="B12" s="73"/>
      <c r="C12" s="53"/>
      <c r="D12" s="53"/>
      <c r="E12" s="53"/>
      <c r="F12" s="53"/>
      <c r="G12" s="54"/>
    </row>
    <row r="13" spans="1:7" ht="31.5">
      <c r="A13" s="55">
        <v>229</v>
      </c>
      <c r="B13" s="74">
        <v>1912</v>
      </c>
      <c r="C13" s="56">
        <v>74</v>
      </c>
      <c r="D13" s="56">
        <v>414</v>
      </c>
      <c r="E13" s="56">
        <v>486</v>
      </c>
      <c r="F13" s="56">
        <v>11109</v>
      </c>
      <c r="G13" s="43" t="s">
        <v>46</v>
      </c>
    </row>
    <row r="14" spans="1:7" ht="31.5">
      <c r="A14" s="55">
        <v>0</v>
      </c>
      <c r="B14" s="74">
        <v>85</v>
      </c>
      <c r="C14" s="56">
        <v>8</v>
      </c>
      <c r="D14" s="56">
        <v>12</v>
      </c>
      <c r="E14" s="56">
        <v>134</v>
      </c>
      <c r="F14" s="56">
        <v>2817</v>
      </c>
      <c r="G14" s="43" t="s">
        <v>77</v>
      </c>
    </row>
    <row r="15" spans="1:7" ht="31.5">
      <c r="A15" s="55">
        <v>0</v>
      </c>
      <c r="B15" s="74">
        <v>511</v>
      </c>
      <c r="C15" s="56">
        <v>6</v>
      </c>
      <c r="D15" s="56">
        <v>5</v>
      </c>
      <c r="E15" s="56">
        <v>126</v>
      </c>
      <c r="F15" s="56">
        <v>4569</v>
      </c>
      <c r="G15" s="43" t="s">
        <v>78</v>
      </c>
    </row>
    <row r="16" spans="1:7" ht="32.25" thickBot="1">
      <c r="A16" s="76">
        <v>229</v>
      </c>
      <c r="B16" s="75">
        <v>2508</v>
      </c>
      <c r="C16" s="68">
        <v>88</v>
      </c>
      <c r="D16" s="68">
        <v>431</v>
      </c>
      <c r="E16" s="68">
        <v>746</v>
      </c>
      <c r="F16" s="68">
        <v>18495</v>
      </c>
      <c r="G16" s="45" t="s">
        <v>44</v>
      </c>
    </row>
    <row r="17" spans="2:7" ht="23.25" customHeight="1" thickBot="1" thickTop="1">
      <c r="B17" s="2"/>
      <c r="C17" s="3"/>
      <c r="D17" s="3"/>
      <c r="E17" s="3"/>
      <c r="F17" s="4"/>
      <c r="G17" s="1"/>
    </row>
    <row r="18" spans="3:6" ht="24" thickBot="1">
      <c r="C18" s="20">
        <f>IF(C8='p199'!D18,1," ")</f>
        <v>1</v>
      </c>
      <c r="D18" s="20">
        <f>IF(D8='p199'!D17,1," ")</f>
        <v>1</v>
      </c>
      <c r="E18" s="20">
        <f>IF(E8='p199'!D16,1," ")</f>
        <v>1</v>
      </c>
      <c r="F18" s="20">
        <f>IF(F8='p199'!D5,1," ")</f>
        <v>1</v>
      </c>
    </row>
    <row r="19" ht="24" thickBot="1">
      <c r="F19" s="20">
        <f>IF(SUM(A16:F16)=F8,1," ")</f>
        <v>1</v>
      </c>
    </row>
  </sheetData>
  <sheetProtection/>
  <mergeCells count="2">
    <mergeCell ref="B1:G1"/>
    <mergeCell ref="B2:G2"/>
  </mergeCells>
  <printOptions/>
  <pageMargins left="0.8267716535433072" right="0.7480314960629921" top="0.9448818897637796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E3" sqref="B3:E21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2" t="s">
        <v>104</v>
      </c>
      <c r="C1" s="33"/>
      <c r="D1" s="33" t="s">
        <v>45</v>
      </c>
      <c r="E1" s="34"/>
    </row>
    <row r="2" spans="2:5" ht="24.7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4.75" customHeight="1">
      <c r="B3" s="69" t="s">
        <v>79</v>
      </c>
      <c r="C3" s="9" t="s">
        <v>15</v>
      </c>
      <c r="D3" s="62">
        <v>3737</v>
      </c>
      <c r="E3" s="10" t="s">
        <v>2</v>
      </c>
    </row>
    <row r="4" spans="2:5" ht="24.75" customHeight="1">
      <c r="B4" s="11"/>
      <c r="C4" s="9" t="s">
        <v>16</v>
      </c>
      <c r="D4" s="62">
        <v>15</v>
      </c>
      <c r="E4" s="10" t="s">
        <v>3</v>
      </c>
    </row>
    <row r="5" spans="2:5" ht="24.75" customHeight="1">
      <c r="B5" s="17"/>
      <c r="C5" s="18" t="s">
        <v>17</v>
      </c>
      <c r="D5" s="28">
        <v>23100</v>
      </c>
      <c r="E5" s="19" t="s">
        <v>43</v>
      </c>
    </row>
    <row r="6" spans="2:5" ht="24.75" customHeight="1">
      <c r="B6" s="79" t="s">
        <v>105</v>
      </c>
      <c r="C6" s="80"/>
      <c r="D6" s="80"/>
      <c r="E6" s="81"/>
    </row>
    <row r="7" spans="2:5" ht="24.75" customHeight="1">
      <c r="B7" s="11"/>
      <c r="C7" s="9" t="s">
        <v>18</v>
      </c>
      <c r="D7" s="62">
        <v>669.6132</v>
      </c>
      <c r="E7" s="10" t="s">
        <v>4</v>
      </c>
    </row>
    <row r="8" spans="2:5" ht="24.75" customHeight="1">
      <c r="B8" s="11"/>
      <c r="C8" s="9" t="s">
        <v>18</v>
      </c>
      <c r="D8" s="62">
        <v>378.2219999999999</v>
      </c>
      <c r="E8" s="10" t="s">
        <v>5</v>
      </c>
    </row>
    <row r="9" spans="2:5" ht="24.75" customHeight="1">
      <c r="B9" s="8" t="s">
        <v>106</v>
      </c>
      <c r="C9" s="9" t="s">
        <v>19</v>
      </c>
      <c r="D9" s="29">
        <v>1070</v>
      </c>
      <c r="E9" s="10" t="s">
        <v>6</v>
      </c>
    </row>
    <row r="10" spans="2:5" ht="24.75" customHeight="1">
      <c r="B10" s="13"/>
      <c r="C10" s="9" t="s">
        <v>19</v>
      </c>
      <c r="D10" s="29">
        <v>3828</v>
      </c>
      <c r="E10" s="10" t="s">
        <v>56</v>
      </c>
    </row>
    <row r="11" spans="2:5" ht="24.75" customHeight="1">
      <c r="B11" s="11"/>
      <c r="C11" s="9" t="s">
        <v>20</v>
      </c>
      <c r="D11" s="29">
        <v>7958</v>
      </c>
      <c r="E11" s="61" t="s">
        <v>57</v>
      </c>
    </row>
    <row r="12" spans="2:5" ht="24.75" customHeight="1">
      <c r="B12" s="11"/>
      <c r="C12" s="9" t="s">
        <v>41</v>
      </c>
      <c r="D12" s="27">
        <v>62</v>
      </c>
      <c r="E12" s="10" t="s">
        <v>48</v>
      </c>
    </row>
    <row r="13" spans="2:5" ht="24.75" customHeight="1">
      <c r="B13" s="11"/>
      <c r="C13" s="9" t="s">
        <v>41</v>
      </c>
      <c r="D13" s="27">
        <v>50</v>
      </c>
      <c r="E13" s="10" t="s">
        <v>49</v>
      </c>
    </row>
    <row r="14" spans="2:5" ht="24.75" customHeight="1">
      <c r="B14" s="11"/>
      <c r="C14" s="9" t="s">
        <v>21</v>
      </c>
      <c r="D14" s="27">
        <v>45</v>
      </c>
      <c r="E14" s="10" t="s">
        <v>8</v>
      </c>
    </row>
    <row r="15" spans="2:5" ht="24.75" customHeight="1">
      <c r="B15" s="11"/>
      <c r="C15" s="9" t="s">
        <v>17</v>
      </c>
      <c r="D15" s="29">
        <v>1262</v>
      </c>
      <c r="E15" s="10" t="s">
        <v>51</v>
      </c>
    </row>
    <row r="16" spans="2:5" ht="24.75" customHeight="1">
      <c r="B16" s="11"/>
      <c r="C16" s="9" t="s">
        <v>22</v>
      </c>
      <c r="D16" s="28">
        <v>237895488</v>
      </c>
      <c r="E16" s="12" t="s">
        <v>9</v>
      </c>
    </row>
    <row r="17" spans="2:5" ht="24.75" customHeight="1">
      <c r="B17" s="11"/>
      <c r="C17" s="9" t="s">
        <v>23</v>
      </c>
      <c r="D17" s="28">
        <v>173776265256</v>
      </c>
      <c r="E17" s="12" t="s">
        <v>9</v>
      </c>
    </row>
    <row r="18" spans="2:5" ht="24.75" customHeight="1">
      <c r="B18" s="11"/>
      <c r="C18" s="9" t="s">
        <v>23</v>
      </c>
      <c r="D18" s="28">
        <v>154803627193</v>
      </c>
      <c r="E18" s="10" t="s">
        <v>10</v>
      </c>
    </row>
    <row r="19" spans="2:5" ht="24.75" customHeight="1">
      <c r="B19" s="11"/>
      <c r="C19" s="9" t="s">
        <v>42</v>
      </c>
      <c r="D19" s="30">
        <v>0.8908214649736528</v>
      </c>
      <c r="E19" s="10" t="s">
        <v>11</v>
      </c>
    </row>
    <row r="20" spans="2:5" ht="24.75" customHeight="1">
      <c r="B20" s="11"/>
      <c r="C20" s="9" t="s">
        <v>23</v>
      </c>
      <c r="D20" s="28">
        <v>34208049675</v>
      </c>
      <c r="E20" s="10" t="s">
        <v>12</v>
      </c>
    </row>
    <row r="21" spans="2:5" ht="24.75" customHeight="1" thickBot="1">
      <c r="B21" s="77" t="s">
        <v>107</v>
      </c>
      <c r="C21" s="15" t="s">
        <v>24</v>
      </c>
      <c r="D21" s="78">
        <v>3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11811023622047245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13" sqref="A13:G15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140625" style="0" customWidth="1"/>
  </cols>
  <sheetData>
    <row r="1" spans="2:7" ht="23.25">
      <c r="B1" s="83" t="s">
        <v>47</v>
      </c>
      <c r="C1" s="83"/>
      <c r="D1" s="83"/>
      <c r="E1" s="83"/>
      <c r="F1" s="83"/>
      <c r="G1" s="83"/>
    </row>
    <row r="2" spans="2:7" ht="26.25" customHeight="1" thickBot="1">
      <c r="B2" s="82" t="str">
        <f>'p11400'!B1</f>
        <v>تا پایان   سال 1400</v>
      </c>
      <c r="C2" s="82"/>
      <c r="D2" s="82"/>
      <c r="E2" s="82"/>
      <c r="F2" s="82"/>
      <c r="G2" s="82"/>
    </row>
    <row r="3" spans="2:7" ht="27.75" thickTop="1">
      <c r="B3" s="35" t="s">
        <v>27</v>
      </c>
      <c r="C3" s="36" t="s">
        <v>28</v>
      </c>
      <c r="D3" s="36" t="s">
        <v>29</v>
      </c>
      <c r="E3" s="36" t="s">
        <v>29</v>
      </c>
      <c r="F3" s="36" t="s">
        <v>30</v>
      </c>
      <c r="G3" s="37" t="s">
        <v>31</v>
      </c>
    </row>
    <row r="4" spans="2:7" ht="21.75" customHeight="1">
      <c r="B4" s="38" t="s">
        <v>32</v>
      </c>
      <c r="C4" s="39" t="s">
        <v>33</v>
      </c>
      <c r="D4" s="39" t="s">
        <v>33</v>
      </c>
      <c r="E4" s="39" t="s">
        <v>0</v>
      </c>
      <c r="F4" s="39" t="s">
        <v>34</v>
      </c>
      <c r="G4" s="40"/>
    </row>
    <row r="5" spans="2:7" ht="29.25" customHeight="1">
      <c r="B5" s="70">
        <v>0.8823193660422958</v>
      </c>
      <c r="C5" s="42">
        <v>111070065385</v>
      </c>
      <c r="D5" s="42">
        <v>125884197559</v>
      </c>
      <c r="E5" s="42">
        <v>171247138</v>
      </c>
      <c r="F5" s="42">
        <v>14635</v>
      </c>
      <c r="G5" s="43" t="s">
        <v>46</v>
      </c>
    </row>
    <row r="6" spans="2:7" ht="30.75" customHeight="1">
      <c r="B6" s="70">
        <v>0.9399606822352454</v>
      </c>
      <c r="C6" s="42">
        <v>15617870808</v>
      </c>
      <c r="D6" s="42">
        <v>16615451160</v>
      </c>
      <c r="E6" s="42">
        <v>26048467</v>
      </c>
      <c r="F6" s="42">
        <v>3133</v>
      </c>
      <c r="G6" s="43" t="s">
        <v>77</v>
      </c>
    </row>
    <row r="7" spans="2:7" ht="31.5" customHeight="1">
      <c r="B7" s="70">
        <v>0.8989364615811096</v>
      </c>
      <c r="C7" s="42">
        <v>28115691000</v>
      </c>
      <c r="D7" s="42">
        <v>31276616537</v>
      </c>
      <c r="E7" s="42">
        <v>40599883</v>
      </c>
      <c r="F7" s="42">
        <v>5332</v>
      </c>
      <c r="G7" s="43" t="s">
        <v>78</v>
      </c>
    </row>
    <row r="8" spans="2:7" ht="28.5" customHeight="1" thickBot="1">
      <c r="B8" s="71">
        <f>(C8/D8)</f>
        <v>0.8908214649736528</v>
      </c>
      <c r="C8" s="44">
        <f>SUM(C5:C7)</f>
        <v>154803627193</v>
      </c>
      <c r="D8" s="44">
        <f>SUM(D5:D7)</f>
        <v>173776265256</v>
      </c>
      <c r="E8" s="44">
        <f>SUM(E5:E7)</f>
        <v>237895488</v>
      </c>
      <c r="F8" s="44">
        <f>SUM(F5:F7)</f>
        <v>23100</v>
      </c>
      <c r="G8" s="45" t="s">
        <v>44</v>
      </c>
    </row>
    <row r="9" spans="2:7" ht="21" customHeight="1" thickTop="1">
      <c r="B9" s="46"/>
      <c r="C9" s="47"/>
      <c r="D9" s="47"/>
      <c r="E9" s="47"/>
      <c r="F9" s="48"/>
      <c r="G9" s="49"/>
    </row>
    <row r="10" spans="2:7" ht="36.75" thickBot="1">
      <c r="B10" s="34"/>
      <c r="C10" s="34"/>
      <c r="D10" s="59"/>
      <c r="E10" s="60" t="s">
        <v>35</v>
      </c>
      <c r="F10" s="34"/>
      <c r="G10" s="34"/>
    </row>
    <row r="11" spans="1:7" ht="27.75" thickTop="1">
      <c r="A11" s="35" t="s">
        <v>90</v>
      </c>
      <c r="B11" s="72" t="s">
        <v>36</v>
      </c>
      <c r="C11" s="36" t="s">
        <v>37</v>
      </c>
      <c r="D11" s="51" t="s">
        <v>38</v>
      </c>
      <c r="E11" s="36" t="s">
        <v>39</v>
      </c>
      <c r="F11" s="36" t="s">
        <v>40</v>
      </c>
      <c r="G11" s="37" t="s">
        <v>31</v>
      </c>
    </row>
    <row r="12" spans="1:7" ht="19.5">
      <c r="A12" s="52"/>
      <c r="B12" s="73"/>
      <c r="C12" s="53"/>
      <c r="D12" s="53"/>
      <c r="E12" s="53"/>
      <c r="F12" s="53"/>
      <c r="G12" s="54"/>
    </row>
    <row r="13" spans="1:7" ht="31.5">
      <c r="A13" s="55">
        <v>229</v>
      </c>
      <c r="B13" s="74">
        <v>2001</v>
      </c>
      <c r="C13" s="56">
        <v>73</v>
      </c>
      <c r="D13" s="56">
        <v>428</v>
      </c>
      <c r="E13" s="56">
        <v>498</v>
      </c>
      <c r="F13" s="56">
        <v>11406</v>
      </c>
      <c r="G13" s="43" t="s">
        <v>46</v>
      </c>
    </row>
    <row r="14" spans="1:7" ht="31.5">
      <c r="A14" s="55">
        <v>0</v>
      </c>
      <c r="B14" s="74">
        <v>90</v>
      </c>
      <c r="C14" s="56">
        <v>8</v>
      </c>
      <c r="D14" s="56">
        <v>12</v>
      </c>
      <c r="E14" s="56">
        <v>129</v>
      </c>
      <c r="F14" s="56">
        <v>2894</v>
      </c>
      <c r="G14" s="43" t="s">
        <v>77</v>
      </c>
    </row>
    <row r="15" spans="1:7" ht="31.5">
      <c r="A15" s="55">
        <v>0</v>
      </c>
      <c r="B15" s="74">
        <v>532</v>
      </c>
      <c r="C15" s="56">
        <v>6</v>
      </c>
      <c r="D15" s="56">
        <v>5</v>
      </c>
      <c r="E15" s="56">
        <v>134</v>
      </c>
      <c r="F15" s="56">
        <v>4655</v>
      </c>
      <c r="G15" s="43" t="s">
        <v>78</v>
      </c>
    </row>
    <row r="16" spans="1:7" ht="32.25" thickBot="1">
      <c r="A16" s="76">
        <f aca="true" t="shared" si="0" ref="A16:F16">SUM(A13:A15)</f>
        <v>229</v>
      </c>
      <c r="B16" s="75">
        <f t="shared" si="0"/>
        <v>2623</v>
      </c>
      <c r="C16" s="68">
        <f t="shared" si="0"/>
        <v>87</v>
      </c>
      <c r="D16" s="68">
        <f t="shared" si="0"/>
        <v>445</v>
      </c>
      <c r="E16" s="68">
        <f t="shared" si="0"/>
        <v>761</v>
      </c>
      <c r="F16" s="68">
        <f t="shared" si="0"/>
        <v>18955</v>
      </c>
      <c r="G16" s="45" t="s">
        <v>44</v>
      </c>
    </row>
    <row r="17" spans="2:7" ht="23.25" customHeight="1" thickBot="1" thickTop="1">
      <c r="B17" s="2"/>
      <c r="C17" s="3"/>
      <c r="D17" s="3"/>
      <c r="E17" s="3"/>
      <c r="F17" s="4"/>
      <c r="G17" s="1"/>
    </row>
    <row r="18" spans="3:6" ht="24" thickBot="1">
      <c r="C18" s="20">
        <f>IF(C8='p11400'!D18,1," ")</f>
        <v>1</v>
      </c>
      <c r="D18" s="20">
        <f>IF(D8='p11400'!D17,1," ")</f>
        <v>1</v>
      </c>
      <c r="E18" s="20">
        <f>IF(E8='p11400'!D16,1," ")</f>
        <v>1</v>
      </c>
      <c r="F18" s="20">
        <f>IF(F8='p11400'!D5,1," ")</f>
        <v>1</v>
      </c>
    </row>
    <row r="19" ht="24" thickBot="1">
      <c r="F19" s="20">
        <f>IF(SUM(A16:F16)=F8,1," ")</f>
        <v>1</v>
      </c>
    </row>
  </sheetData>
  <sheetProtection/>
  <mergeCells count="2">
    <mergeCell ref="B1:G1"/>
    <mergeCell ref="B2:G2"/>
  </mergeCells>
  <printOptions/>
  <pageMargins left="0.8267716535433072" right="0.7480314960629921" top="0.9448818897637796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3" t="s">
        <v>47</v>
      </c>
      <c r="B1" s="83"/>
      <c r="C1" s="83"/>
      <c r="D1" s="83"/>
      <c r="E1" s="83"/>
      <c r="F1" s="83"/>
    </row>
    <row r="2" spans="1:6" ht="26.25" customHeight="1" thickBot="1">
      <c r="A2" s="82" t="str">
        <f>'p187'!B1</f>
        <v>تا پايان سال 1387</v>
      </c>
      <c r="B2" s="82"/>
      <c r="C2" s="82"/>
      <c r="D2" s="82"/>
      <c r="E2" s="82"/>
      <c r="F2" s="82"/>
    </row>
    <row r="3" spans="1:6" ht="27.75" thickTop="1">
      <c r="A3" s="35" t="s">
        <v>27</v>
      </c>
      <c r="B3" s="36" t="s">
        <v>28</v>
      </c>
      <c r="C3" s="36" t="s">
        <v>29</v>
      </c>
      <c r="D3" s="36" t="s">
        <v>29</v>
      </c>
      <c r="E3" s="36" t="s">
        <v>30</v>
      </c>
      <c r="F3" s="37" t="s">
        <v>31</v>
      </c>
    </row>
    <row r="4" spans="1:6" ht="27">
      <c r="A4" s="38" t="s">
        <v>32</v>
      </c>
      <c r="B4" s="39" t="s">
        <v>33</v>
      </c>
      <c r="C4" s="39" t="s">
        <v>33</v>
      </c>
      <c r="D4" s="39" t="s">
        <v>0</v>
      </c>
      <c r="E4" s="39" t="s">
        <v>34</v>
      </c>
      <c r="F4" s="40"/>
    </row>
    <row r="5" spans="1:6" ht="36" customHeight="1">
      <c r="A5" s="41">
        <f>(B5/C5)</f>
        <v>0.9703832767353886</v>
      </c>
      <c r="B5" s="42">
        <v>11943523603</v>
      </c>
      <c r="C5" s="42">
        <v>12308047644</v>
      </c>
      <c r="D5" s="42">
        <v>119906782</v>
      </c>
      <c r="E5" s="42">
        <v>13981</v>
      </c>
      <c r="F5" s="43" t="s">
        <v>46</v>
      </c>
    </row>
    <row r="6" spans="1:6" ht="37.5" customHeight="1" thickBot="1">
      <c r="A6" s="41">
        <f>(B6/C6)</f>
        <v>0.9703832767353886</v>
      </c>
      <c r="B6" s="44">
        <f>SUM(B5)</f>
        <v>11943523603</v>
      </c>
      <c r="C6" s="44">
        <f>SUM(C5)</f>
        <v>12308047644</v>
      </c>
      <c r="D6" s="44">
        <f>SUM(D5)</f>
        <v>119906782</v>
      </c>
      <c r="E6" s="44">
        <f>SUM(E5)</f>
        <v>13981</v>
      </c>
      <c r="F6" s="45" t="s">
        <v>44</v>
      </c>
    </row>
    <row r="7" spans="1:6" ht="32.25" thickTop="1">
      <c r="A7" s="46"/>
      <c r="B7" s="47"/>
      <c r="C7" s="47"/>
      <c r="D7" s="47"/>
      <c r="E7" s="48"/>
      <c r="F7" s="49"/>
    </row>
    <row r="8" spans="1:6" ht="19.5">
      <c r="A8" s="50"/>
      <c r="B8" s="50"/>
      <c r="C8" s="50"/>
      <c r="D8" s="50"/>
      <c r="E8" s="50"/>
      <c r="F8" s="50"/>
    </row>
    <row r="9" spans="1:6" ht="36.75" thickBot="1">
      <c r="A9" s="34"/>
      <c r="B9" s="34"/>
      <c r="C9" s="59"/>
      <c r="D9" s="60" t="s">
        <v>35</v>
      </c>
      <c r="E9" s="34"/>
      <c r="F9" s="34"/>
    </row>
    <row r="10" spans="1:6" ht="27.75" thickTop="1">
      <c r="A10" s="35" t="s">
        <v>36</v>
      </c>
      <c r="B10" s="36" t="s">
        <v>37</v>
      </c>
      <c r="C10" s="51" t="s">
        <v>38</v>
      </c>
      <c r="D10" s="36" t="s">
        <v>39</v>
      </c>
      <c r="E10" s="36" t="s">
        <v>40</v>
      </c>
      <c r="F10" s="37" t="s">
        <v>31</v>
      </c>
    </row>
    <row r="11" spans="1:6" ht="19.5">
      <c r="A11" s="52"/>
      <c r="B11" s="53"/>
      <c r="C11" s="53"/>
      <c r="D11" s="53"/>
      <c r="E11" s="53"/>
      <c r="F11" s="54"/>
    </row>
    <row r="12" spans="1:6" ht="31.5">
      <c r="A12" s="55">
        <v>1419</v>
      </c>
      <c r="B12" s="56">
        <v>55</v>
      </c>
      <c r="C12" s="56">
        <v>233</v>
      </c>
      <c r="D12" s="56">
        <v>708</v>
      </c>
      <c r="E12" s="56">
        <v>11566</v>
      </c>
      <c r="F12" s="43" t="s">
        <v>46</v>
      </c>
    </row>
    <row r="13" spans="1:6" ht="32.25" thickBot="1">
      <c r="A13" s="57">
        <f>SUM(A12)</f>
        <v>1419</v>
      </c>
      <c r="B13" s="58">
        <f>SUM(B12)</f>
        <v>55</v>
      </c>
      <c r="C13" s="58">
        <f>SUM(C12)</f>
        <v>233</v>
      </c>
      <c r="D13" s="58">
        <f>SUM(D12)</f>
        <v>708</v>
      </c>
      <c r="E13" s="58">
        <f>SUM(E12)</f>
        <v>11566</v>
      </c>
      <c r="F13" s="45" t="s">
        <v>44</v>
      </c>
    </row>
    <row r="14" spans="1:6" ht="91.5" customHeight="1" thickBot="1" thickTop="1">
      <c r="A14" s="2"/>
      <c r="B14" s="3"/>
      <c r="C14" s="3"/>
      <c r="D14" s="3"/>
      <c r="E14" s="4"/>
      <c r="F14" s="1"/>
    </row>
    <row r="15" spans="2:5" ht="24" thickBot="1">
      <c r="B15" s="20">
        <f>IF(B6='p187'!D18,1," ")</f>
        <v>1</v>
      </c>
      <c r="C15" s="20">
        <f>IF(C6='p187'!D17,1," ")</f>
        <v>1</v>
      </c>
      <c r="D15" s="20">
        <f>IF(D6='p187'!D16,1," ")</f>
        <v>1</v>
      </c>
      <c r="E15" s="20">
        <f>IF(E6='p187'!D5,1," ")</f>
        <v>1</v>
      </c>
    </row>
    <row r="16" ht="24" thickBot="1">
      <c r="E16" s="20">
        <f>IF(SUM(A13:E13)=E6,1," ")</f>
        <v>1</v>
      </c>
    </row>
  </sheetData>
  <sheetProtection/>
  <mergeCells count="2">
    <mergeCell ref="A2:F2"/>
    <mergeCell ref="A1:F1"/>
  </mergeCells>
  <printOptions/>
  <pageMargins left="1.16" right="0.7480314960629921" top="0.96" bottom="0.984251968503937" header="0.5118110236220472" footer="0.5118110236220472"/>
  <pageSetup horizontalDpi="300" verticalDpi="300" orientation="landscape" paperSize="9" r:id="rId2"/>
  <headerFooter alignWithMargins="0">
    <oddFooter>&amp;L&amp;F-&amp;A&amp;C&amp;"DecoType Thuluth,Regular"&amp;11معاونت طرح و برنامه - واحد آمار و انفورماتيك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E20"/>
  <sheetViews>
    <sheetView zoomScalePageLayoutView="0" workbookViewId="0" topLeftCell="A1">
      <selection activeCell="D7" sqref="D7:D8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2" t="s">
        <v>109</v>
      </c>
      <c r="C1" s="33"/>
      <c r="D1" s="33" t="s">
        <v>45</v>
      </c>
      <c r="E1" s="34"/>
    </row>
    <row r="2" spans="2:5" ht="24.7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4.75" customHeight="1">
      <c r="B3" s="69" t="s">
        <v>79</v>
      </c>
      <c r="C3" s="9" t="s">
        <v>15</v>
      </c>
      <c r="D3" s="62">
        <f>+'[2]mojtasesa140112'!$O$12</f>
        <v>3737</v>
      </c>
      <c r="E3" s="10" t="s">
        <v>2</v>
      </c>
    </row>
    <row r="4" spans="2:5" ht="24.75" customHeight="1">
      <c r="B4" s="11"/>
      <c r="C4" s="9" t="s">
        <v>16</v>
      </c>
      <c r="D4" s="62">
        <f>+'[2]mojtasesa140112'!$M$15+'[2]mojtasesa140112'!$L$15</f>
        <v>15</v>
      </c>
      <c r="E4" s="10" t="s">
        <v>3</v>
      </c>
    </row>
    <row r="5" spans="2:5" ht="24.75" customHeight="1">
      <c r="B5" s="17"/>
      <c r="C5" s="18" t="s">
        <v>17</v>
      </c>
      <c r="D5" s="28">
        <f>+'[1]fvbo54 '!$M$14</f>
        <v>23647</v>
      </c>
      <c r="E5" s="19" t="s">
        <v>43</v>
      </c>
    </row>
    <row r="6" spans="2:5" ht="24.75" customHeight="1">
      <c r="B6" s="79" t="str">
        <f>+"به تفکیک تعرفه: خانگی"&amp;'[1]fvbn54'!$M$8&amp;"-عمومی"&amp;'[1]fvbn54'!$M$9&amp;"-کشاورزی"&amp;'[1]fvbn54'!$M$10&amp;"-صنعتی"&amp;'[1]fvbn54'!$M$11&amp;"-تجاری"&amp;'[1]fvbn54'!$M$12&amp;"-روشنایی معابر"&amp;'[1]fvbn54'!$M$13</f>
        <v>به تفکیک تعرفه: خانگی11705-عمومی511-کشاورزی452-صنعتی75-تجاری2040-روشنایی معابر229</v>
      </c>
      <c r="C6" s="80"/>
      <c r="D6" s="80"/>
      <c r="E6" s="81"/>
    </row>
    <row r="7" spans="2:5" ht="24.75" customHeight="1">
      <c r="B7" s="11"/>
      <c r="C7" s="9" t="s">
        <v>18</v>
      </c>
      <c r="D7" s="62">
        <f>+'[2]mojtasesa140112'!$K$15+'[2]mojtasesa140112'!$J$15+'[2]mojtasesa140112'!$I$15</f>
        <v>684.389</v>
      </c>
      <c r="E7" s="10" t="s">
        <v>4</v>
      </c>
    </row>
    <row r="8" spans="2:5" ht="24.75" customHeight="1">
      <c r="B8" s="11"/>
      <c r="C8" s="9" t="s">
        <v>18</v>
      </c>
      <c r="D8" s="62">
        <f>+'[2]mojtasesa140112'!$H$15+'[2]mojtasesa140112'!$G$15+'[2]mojtasesa140112'!$F$15+'[2]mojtasesa140112'!$E$15</f>
        <v>384.4839999999999</v>
      </c>
      <c r="E8" s="10" t="s">
        <v>5</v>
      </c>
    </row>
    <row r="9" spans="2:5" ht="24.75" customHeight="1">
      <c r="B9" s="8" t="str">
        <f>+"با قدرت "&amp;'[2]mojtasesa140112'!$C$15+'[2]mojtasesa140112'!$A$15&amp;" KVA"</f>
        <v>با قدرت 133198 KVA</v>
      </c>
      <c r="C9" s="9" t="s">
        <v>19</v>
      </c>
      <c r="D9" s="29">
        <f>+'[2]mojtasesa140112'!$D$15+'[2]mojtasesa140112'!$B$15</f>
        <v>1091</v>
      </c>
      <c r="E9" s="10" t="s">
        <v>6</v>
      </c>
    </row>
    <row r="10" spans="2:5" ht="24.75" customHeight="1">
      <c r="B10" s="13"/>
      <c r="C10" s="9" t="s">
        <v>19</v>
      </c>
      <c r="D10" s="29">
        <f>'[2]lamp '!$B$14</f>
        <v>12351</v>
      </c>
      <c r="E10" s="10" t="s">
        <v>108</v>
      </c>
    </row>
    <row r="11" spans="2:5" ht="24.75" customHeight="1">
      <c r="B11" s="11"/>
      <c r="C11" s="9" t="s">
        <v>41</v>
      </c>
      <c r="D11" s="27">
        <v>65</v>
      </c>
      <c r="E11" s="10" t="s">
        <v>48</v>
      </c>
    </row>
    <row r="12" spans="2:5" ht="24.75" customHeight="1">
      <c r="B12" s="11"/>
      <c r="C12" s="9" t="s">
        <v>41</v>
      </c>
      <c r="D12" s="27">
        <v>61</v>
      </c>
      <c r="E12" s="10" t="s">
        <v>49</v>
      </c>
    </row>
    <row r="13" spans="2:5" ht="24.75" customHeight="1">
      <c r="B13" s="11"/>
      <c r="C13" s="9" t="s">
        <v>21</v>
      </c>
      <c r="D13" s="27">
        <f>40+5</f>
        <v>45</v>
      </c>
      <c r="E13" s="10" t="s">
        <v>8</v>
      </c>
    </row>
    <row r="14" spans="2:5" ht="24.75" customHeight="1">
      <c r="B14" s="11"/>
      <c r="C14" s="9" t="s">
        <v>17</v>
      </c>
      <c r="D14" s="29">
        <f>'[3]فروش 2'!$A$36</f>
        <v>911</v>
      </c>
      <c r="E14" s="10" t="s">
        <v>51</v>
      </c>
    </row>
    <row r="15" spans="2:5" ht="24.75" customHeight="1">
      <c r="B15" s="11"/>
      <c r="C15" s="9" t="s">
        <v>22</v>
      </c>
      <c r="D15" s="28">
        <f>+'[1]fvbo54 '!$L$14</f>
        <v>240399952</v>
      </c>
      <c r="E15" s="12" t="s">
        <v>9</v>
      </c>
    </row>
    <row r="16" spans="2:5" ht="24.75" customHeight="1">
      <c r="B16" s="11"/>
      <c r="C16" s="9" t="s">
        <v>23</v>
      </c>
      <c r="D16" s="28">
        <f>+'[1]fvbo54 '!$G$14</f>
        <v>201425870589</v>
      </c>
      <c r="E16" s="12" t="s">
        <v>9</v>
      </c>
    </row>
    <row r="17" spans="2:5" ht="24.75" customHeight="1">
      <c r="B17" s="11"/>
      <c r="C17" s="9" t="s">
        <v>23</v>
      </c>
      <c r="D17" s="28">
        <f>+'[1]fvbo54 '!$B$14</f>
        <v>210750924587</v>
      </c>
      <c r="E17" s="10" t="s">
        <v>10</v>
      </c>
    </row>
    <row r="18" spans="2:5" ht="24.75" customHeight="1">
      <c r="B18" s="11"/>
      <c r="C18" s="9" t="s">
        <v>42</v>
      </c>
      <c r="D18" s="30">
        <f>(D17/D16)</f>
        <v>1.0462952150621572</v>
      </c>
      <c r="E18" s="10" t="s">
        <v>11</v>
      </c>
    </row>
    <row r="19" spans="2:5" ht="24.75" customHeight="1">
      <c r="B19" s="11"/>
      <c r="C19" s="9" t="s">
        <v>23</v>
      </c>
      <c r="D19" s="28">
        <f>+'[1]fvbo54 '!$D$14</f>
        <v>24882995677</v>
      </c>
      <c r="E19" s="10" t="s">
        <v>12</v>
      </c>
    </row>
    <row r="20" spans="2:5" ht="24.75" customHeight="1" thickBot="1">
      <c r="B20" s="77" t="str">
        <f>"زیر دیپلم"&amp;'[4]12'!$B$11&amp;"-دیپلم"&amp;'[4]12'!$C$11&amp;"-فوق دیپلم"&amp;'[4]12'!$D$11&amp;"-لیسانس"&amp;'[4]12'!$E$11&amp;"-فوق لیسانس"&amp;'[4]12'!$F$11</f>
        <v>زیر دیپلم1-دیپلم1-فوق دیپلم1-لیسانس8-فوق لیسانس1</v>
      </c>
      <c r="C20" s="15" t="s">
        <v>24</v>
      </c>
      <c r="D20" s="78">
        <f>'[4]12'!$H$11</f>
        <v>12</v>
      </c>
      <c r="E20" s="16" t="s">
        <v>13</v>
      </c>
    </row>
    <row r="21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11811023622047245"/>
  <pageSetup horizontalDpi="600" verticalDpi="600" orientation="landscape" paperSize="9" r:id="rId2"/>
  <headerFooter alignWithMargins="0">
    <oddFooter>&amp;L&amp;F - &amp;A&amp;C&amp;"B Fantezy,Regular"&amp;11معاونت برنامه ريزي - واحد آمار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2.8515625" style="0" bestFit="1" customWidth="1"/>
    <col min="2" max="2" width="15.28125" style="0" customWidth="1"/>
    <col min="3" max="3" width="21.00390625" style="0" customWidth="1"/>
    <col min="4" max="4" width="23.140625" style="0" customWidth="1"/>
    <col min="5" max="5" width="24.57421875" style="0" customWidth="1"/>
    <col min="6" max="6" width="18.421875" style="0" customWidth="1"/>
    <col min="7" max="7" width="20.140625" style="0" customWidth="1"/>
  </cols>
  <sheetData>
    <row r="1" spans="2:7" ht="23.25">
      <c r="B1" s="83" t="s">
        <v>47</v>
      </c>
      <c r="C1" s="83"/>
      <c r="D1" s="83"/>
      <c r="E1" s="83"/>
      <c r="F1" s="83"/>
      <c r="G1" s="83"/>
    </row>
    <row r="2" spans="2:7" ht="26.25" customHeight="1" thickBot="1">
      <c r="B2" s="82" t="str">
        <f>'p11401'!B1</f>
        <v>تا پایان  سال 1401</v>
      </c>
      <c r="C2" s="82"/>
      <c r="D2" s="82"/>
      <c r="E2" s="82"/>
      <c r="F2" s="82"/>
      <c r="G2" s="82"/>
    </row>
    <row r="3" spans="2:7" ht="27.75" thickTop="1">
      <c r="B3" s="35" t="s">
        <v>27</v>
      </c>
      <c r="C3" s="36" t="s">
        <v>28</v>
      </c>
      <c r="D3" s="36" t="s">
        <v>29</v>
      </c>
      <c r="E3" s="36" t="s">
        <v>29</v>
      </c>
      <c r="F3" s="36" t="s">
        <v>30</v>
      </c>
      <c r="G3" s="37" t="s">
        <v>31</v>
      </c>
    </row>
    <row r="4" spans="2:7" ht="21.75" customHeight="1">
      <c r="B4" s="38" t="s">
        <v>32</v>
      </c>
      <c r="C4" s="39" t="s">
        <v>33</v>
      </c>
      <c r="D4" s="39" t="s">
        <v>33</v>
      </c>
      <c r="E4" s="39" t="s">
        <v>0</v>
      </c>
      <c r="F4" s="39" t="s">
        <v>34</v>
      </c>
      <c r="G4" s="40"/>
    </row>
    <row r="5" spans="2:7" ht="29.25" customHeight="1">
      <c r="B5" s="70">
        <f>(C5/D5)</f>
        <v>1.029541711461154</v>
      </c>
      <c r="C5" s="42">
        <f>'[1]fvbn54'!$B$14</f>
        <v>152981969390</v>
      </c>
      <c r="D5" s="42">
        <f>'[1]fvbn54'!$G$14</f>
        <v>148592298580</v>
      </c>
      <c r="E5" s="42">
        <f>'[1]fvbn54'!$L$14</f>
        <v>173138719</v>
      </c>
      <c r="F5" s="42">
        <f>'[1]fvbn54'!$M$14</f>
        <v>15012</v>
      </c>
      <c r="G5" s="43" t="s">
        <v>46</v>
      </c>
    </row>
    <row r="6" spans="2:7" ht="30.75" customHeight="1">
      <c r="B6" s="70">
        <f>(C6/D6)</f>
        <v>0.9957623008153557</v>
      </c>
      <c r="C6" s="42">
        <f>'[1]fvbn180'!$B$14</f>
        <v>18139719581</v>
      </c>
      <c r="D6" s="42">
        <f>'[1]fvbn180'!$G$14</f>
        <v>18216917397</v>
      </c>
      <c r="E6" s="42">
        <f>'[1]fvbn180'!$L$14</f>
        <v>26419940</v>
      </c>
      <c r="F6" s="42">
        <f>'[1]fvbn180'!$M$14</f>
        <v>3212</v>
      </c>
      <c r="G6" s="43" t="s">
        <v>77</v>
      </c>
    </row>
    <row r="7" spans="2:7" ht="31.5" customHeight="1">
      <c r="B7" s="70">
        <f>(C7/D7)</f>
        <v>1.1448025830393895</v>
      </c>
      <c r="C7" s="42">
        <f>+'[1]fvbn179'!$B$14</f>
        <v>39629235616</v>
      </c>
      <c r="D7" s="42">
        <f>+'[1]fvbn179'!$G$14</f>
        <v>34616654612</v>
      </c>
      <c r="E7" s="42">
        <f>+'[1]fvbn179'!$L$14</f>
        <v>40841293</v>
      </c>
      <c r="F7" s="42">
        <f>+'[1]fvbn179'!$M$14</f>
        <v>5423</v>
      </c>
      <c r="G7" s="43" t="s">
        <v>78</v>
      </c>
    </row>
    <row r="8" spans="2:7" ht="28.5" customHeight="1" thickBot="1">
      <c r="B8" s="71">
        <f>(C8/D8)</f>
        <v>1.0462952150621572</v>
      </c>
      <c r="C8" s="44">
        <f>SUM(C5:C7)</f>
        <v>210750924587</v>
      </c>
      <c r="D8" s="44">
        <f>SUM(D5:D7)</f>
        <v>201425870589</v>
      </c>
      <c r="E8" s="44">
        <f>SUM(E5:E7)</f>
        <v>240399952</v>
      </c>
      <c r="F8" s="44">
        <f>SUM(F5:F7)</f>
        <v>23647</v>
      </c>
      <c r="G8" s="45" t="s">
        <v>44</v>
      </c>
    </row>
    <row r="9" spans="2:7" ht="21" customHeight="1" thickTop="1">
      <c r="B9" s="46"/>
      <c r="C9" s="47"/>
      <c r="D9" s="47"/>
      <c r="E9" s="47"/>
      <c r="F9" s="48"/>
      <c r="G9" s="49"/>
    </row>
    <row r="10" spans="2:7" ht="36.75" thickBot="1">
      <c r="B10" s="34"/>
      <c r="C10" s="34"/>
      <c r="D10" s="59"/>
      <c r="E10" s="60" t="s">
        <v>35</v>
      </c>
      <c r="F10" s="34"/>
      <c r="G10" s="34"/>
    </row>
    <row r="11" spans="1:7" ht="27.75" thickTop="1">
      <c r="A11" s="35" t="s">
        <v>90</v>
      </c>
      <c r="B11" s="72" t="s">
        <v>36</v>
      </c>
      <c r="C11" s="36" t="s">
        <v>37</v>
      </c>
      <c r="D11" s="51" t="s">
        <v>38</v>
      </c>
      <c r="E11" s="36" t="s">
        <v>39</v>
      </c>
      <c r="F11" s="36" t="s">
        <v>40</v>
      </c>
      <c r="G11" s="37" t="s">
        <v>31</v>
      </c>
    </row>
    <row r="12" spans="1:7" ht="19.5">
      <c r="A12" s="52"/>
      <c r="B12" s="73"/>
      <c r="C12" s="53"/>
      <c r="D12" s="53"/>
      <c r="E12" s="53"/>
      <c r="F12" s="53"/>
      <c r="G12" s="54"/>
    </row>
    <row r="13" spans="1:7" ht="31.5">
      <c r="A13" s="55">
        <f>'[1]fvbn54'!$M$13</f>
        <v>229</v>
      </c>
      <c r="B13" s="74">
        <f>'[1]fvbn54'!$M$12</f>
        <v>2040</v>
      </c>
      <c r="C13" s="56">
        <f>'[1]fvbn54'!$M$11</f>
        <v>75</v>
      </c>
      <c r="D13" s="56">
        <f>'[1]fvbn54'!$M$10</f>
        <v>452</v>
      </c>
      <c r="E13" s="56">
        <f>'[1]fvbn54'!$M$9</f>
        <v>511</v>
      </c>
      <c r="F13" s="56">
        <f>'[1]fvbn54'!$M$8</f>
        <v>11705</v>
      </c>
      <c r="G13" s="43" t="s">
        <v>46</v>
      </c>
    </row>
    <row r="14" spans="1:7" ht="31.5">
      <c r="A14" s="55">
        <f>'[1]fvbn180'!$M$13</f>
        <v>0</v>
      </c>
      <c r="B14" s="74">
        <f>'[1]fvbn180'!$M$12</f>
        <v>98</v>
      </c>
      <c r="C14" s="56">
        <f>'[1]fvbn180'!$M$11</f>
        <v>8</v>
      </c>
      <c r="D14" s="56">
        <f>'[1]fvbn180'!$M$10</f>
        <v>14</v>
      </c>
      <c r="E14" s="56">
        <f>'[1]fvbn180'!$M$9</f>
        <v>132</v>
      </c>
      <c r="F14" s="56">
        <f>'[1]fvbn180'!$M$8</f>
        <v>2960</v>
      </c>
      <c r="G14" s="43" t="s">
        <v>77</v>
      </c>
    </row>
    <row r="15" spans="1:7" ht="31.5">
      <c r="A15" s="55">
        <f>+'[1]fvbn179'!$M$13</f>
        <v>0</v>
      </c>
      <c r="B15" s="74">
        <f>+'[1]fvbn179'!$M$12</f>
        <v>555</v>
      </c>
      <c r="C15" s="56">
        <f>+'[1]fvbn179'!$M$11</f>
        <v>7</v>
      </c>
      <c r="D15" s="56">
        <f>+'[1]fvbn179'!$M$10</f>
        <v>5</v>
      </c>
      <c r="E15" s="56">
        <f>+'[1]fvbn179'!$M$9</f>
        <v>135</v>
      </c>
      <c r="F15" s="56">
        <f>+'[1]fvbn179'!$M$8</f>
        <v>4721</v>
      </c>
      <c r="G15" s="43" t="s">
        <v>78</v>
      </c>
    </row>
    <row r="16" spans="1:7" ht="32.25" thickBot="1">
      <c r="A16" s="76">
        <f aca="true" t="shared" si="0" ref="A16:F16">SUM(A13:A15)</f>
        <v>229</v>
      </c>
      <c r="B16" s="75">
        <f t="shared" si="0"/>
        <v>2693</v>
      </c>
      <c r="C16" s="68">
        <f t="shared" si="0"/>
        <v>90</v>
      </c>
      <c r="D16" s="68">
        <f t="shared" si="0"/>
        <v>471</v>
      </c>
      <c r="E16" s="68">
        <f t="shared" si="0"/>
        <v>778</v>
      </c>
      <c r="F16" s="68">
        <f t="shared" si="0"/>
        <v>19386</v>
      </c>
      <c r="G16" s="45" t="s">
        <v>44</v>
      </c>
    </row>
    <row r="17" spans="2:7" ht="23.25" customHeight="1" thickBot="1" thickTop="1">
      <c r="B17" s="2"/>
      <c r="C17" s="3"/>
      <c r="D17" s="3"/>
      <c r="E17" s="3"/>
      <c r="F17" s="4"/>
      <c r="G17" s="1"/>
    </row>
    <row r="18" spans="3:6" ht="24" thickBot="1">
      <c r="C18" s="20">
        <f>IF(C8='p11401'!D17,1," ")</f>
        <v>1</v>
      </c>
      <c r="D18" s="20">
        <f>IF(D8='p11401'!D16,1," ")</f>
        <v>1</v>
      </c>
      <c r="E18" s="20">
        <f>IF(E8='p11401'!D15,1," ")</f>
        <v>1</v>
      </c>
      <c r="F18" s="20">
        <f>IF(F8='p11401'!D5,1," ")</f>
        <v>1</v>
      </c>
    </row>
    <row r="19" ht="24" thickBot="1">
      <c r="F19" s="20">
        <f>IF(SUM(A16:F16)=F8,1," ")</f>
        <v>1</v>
      </c>
    </row>
  </sheetData>
  <sheetProtection/>
  <mergeCells count="2">
    <mergeCell ref="B1:G1"/>
    <mergeCell ref="B2:G2"/>
  </mergeCells>
  <printOptions/>
  <pageMargins left="0.8267716535433072" right="0.7480314960629921" top="0.9448818897637796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- واحد آمار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2" t="s">
        <v>59</v>
      </c>
      <c r="C1" s="33"/>
      <c r="D1" s="33" t="s">
        <v>45</v>
      </c>
      <c r="E1" s="34"/>
    </row>
    <row r="2" spans="2:5" ht="24.7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4.75" customHeight="1">
      <c r="B3" s="8" t="s">
        <v>46</v>
      </c>
      <c r="C3" s="9" t="s">
        <v>15</v>
      </c>
      <c r="D3" s="27">
        <v>5800</v>
      </c>
      <c r="E3" s="10" t="s">
        <v>2</v>
      </c>
    </row>
    <row r="4" spans="2:5" ht="24.75" customHeight="1">
      <c r="B4" s="11"/>
      <c r="C4" s="9" t="s">
        <v>16</v>
      </c>
      <c r="D4" s="62">
        <v>10</v>
      </c>
      <c r="E4" s="10" t="s">
        <v>3</v>
      </c>
    </row>
    <row r="5" spans="2:5" ht="24.75" customHeight="1">
      <c r="B5" s="17"/>
      <c r="C5" s="18" t="s">
        <v>17</v>
      </c>
      <c r="D5" s="28">
        <v>14960</v>
      </c>
      <c r="E5" s="19" t="s">
        <v>43</v>
      </c>
    </row>
    <row r="6" spans="2:5" ht="24.75" customHeight="1">
      <c r="B6" s="79" t="s">
        <v>60</v>
      </c>
      <c r="C6" s="80"/>
      <c r="D6" s="80"/>
      <c r="E6" s="81"/>
    </row>
    <row r="7" spans="2:5" ht="24.75" customHeight="1">
      <c r="B7" s="11"/>
      <c r="C7" s="9" t="s">
        <v>18</v>
      </c>
      <c r="D7" s="63">
        <v>453.16999999999996</v>
      </c>
      <c r="E7" s="10" t="s">
        <v>4</v>
      </c>
    </row>
    <row r="8" spans="2:5" ht="24.75" customHeight="1">
      <c r="B8" s="11"/>
      <c r="C8" s="9" t="s">
        <v>18</v>
      </c>
      <c r="D8" s="63">
        <v>339.19100000000003</v>
      </c>
      <c r="E8" s="10" t="s">
        <v>5</v>
      </c>
    </row>
    <row r="9" spans="2:5" ht="24.75" customHeight="1">
      <c r="B9" s="8" t="s">
        <v>58</v>
      </c>
      <c r="C9" s="9" t="s">
        <v>19</v>
      </c>
      <c r="D9" s="29">
        <v>511</v>
      </c>
      <c r="E9" s="10" t="s">
        <v>6</v>
      </c>
    </row>
    <row r="10" spans="2:5" ht="24.75" customHeight="1">
      <c r="B10" s="13"/>
      <c r="C10" s="9" t="s">
        <v>19</v>
      </c>
      <c r="D10" s="29">
        <v>4184</v>
      </c>
      <c r="E10" s="10" t="s">
        <v>56</v>
      </c>
    </row>
    <row r="11" spans="2:5" ht="24.75" customHeight="1">
      <c r="B11" s="11"/>
      <c r="C11" s="9" t="s">
        <v>20</v>
      </c>
      <c r="D11" s="29">
        <v>2986</v>
      </c>
      <c r="E11" s="61" t="s">
        <v>57</v>
      </c>
    </row>
    <row r="12" spans="2:5" ht="24.75" customHeight="1">
      <c r="B12" s="11"/>
      <c r="C12" s="9" t="s">
        <v>41</v>
      </c>
      <c r="D12" s="27">
        <v>33.5</v>
      </c>
      <c r="E12" s="10" t="s">
        <v>48</v>
      </c>
    </row>
    <row r="13" spans="2:5" ht="24.75" customHeight="1">
      <c r="B13" s="11"/>
      <c r="C13" s="9" t="s">
        <v>41</v>
      </c>
      <c r="D13" s="27">
        <v>33.5</v>
      </c>
      <c r="E13" s="10" t="s">
        <v>49</v>
      </c>
    </row>
    <row r="14" spans="2:5" ht="24.75" customHeight="1">
      <c r="B14" s="11"/>
      <c r="C14" s="9" t="s">
        <v>21</v>
      </c>
      <c r="D14" s="27">
        <v>38</v>
      </c>
      <c r="E14" s="10" t="s">
        <v>8</v>
      </c>
    </row>
    <row r="15" spans="2:5" ht="24.75" customHeight="1">
      <c r="B15" s="11"/>
      <c r="C15" s="9" t="s">
        <v>17</v>
      </c>
      <c r="D15" s="29">
        <v>1394</v>
      </c>
      <c r="E15" s="10" t="s">
        <v>51</v>
      </c>
    </row>
    <row r="16" spans="2:5" ht="24.75" customHeight="1">
      <c r="B16" s="11"/>
      <c r="C16" s="9" t="s">
        <v>22</v>
      </c>
      <c r="D16" s="28">
        <v>124863611</v>
      </c>
      <c r="E16" s="12" t="s">
        <v>9</v>
      </c>
    </row>
    <row r="17" spans="2:5" ht="24.75" customHeight="1">
      <c r="B17" s="11"/>
      <c r="C17" s="9" t="s">
        <v>23</v>
      </c>
      <c r="D17" s="28">
        <v>12319842015</v>
      </c>
      <c r="E17" s="12" t="s">
        <v>9</v>
      </c>
    </row>
    <row r="18" spans="2:5" ht="24.75" customHeight="1">
      <c r="B18" s="11"/>
      <c r="C18" s="9" t="s">
        <v>23</v>
      </c>
      <c r="D18" s="28">
        <v>12090279740</v>
      </c>
      <c r="E18" s="10" t="s">
        <v>10</v>
      </c>
    </row>
    <row r="19" spans="2:5" ht="24.75" customHeight="1">
      <c r="B19" s="11"/>
      <c r="C19" s="9" t="s">
        <v>42</v>
      </c>
      <c r="D19" s="30">
        <v>0.9813664595113722</v>
      </c>
      <c r="E19" s="10" t="s">
        <v>11</v>
      </c>
    </row>
    <row r="20" spans="2:5" ht="24.75" customHeight="1">
      <c r="B20" s="11"/>
      <c r="C20" s="9" t="s">
        <v>23</v>
      </c>
      <c r="D20" s="28">
        <v>1594750756</v>
      </c>
      <c r="E20" s="10" t="s">
        <v>12</v>
      </c>
    </row>
    <row r="21" spans="2:5" ht="24.75" customHeight="1" thickBot="1">
      <c r="B21" s="14" t="s">
        <v>61</v>
      </c>
      <c r="C21" s="15" t="s">
        <v>24</v>
      </c>
      <c r="D21" s="31">
        <v>8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11811023622047245"/>
  <pageSetup horizontalDpi="300" verticalDpi="300" orientation="landscape" paperSize="9" r:id="rId2"/>
  <headerFooter alignWithMargins="0">
    <oddFooter>&amp;L&amp;F - &amp;A&amp;C&amp;"DecoType Thuluth,Regular"&amp;11معاونت برنامه ريزي و مهندسي- دفتر فناوري اطلاعات و ارتباطات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3" t="s">
        <v>47</v>
      </c>
      <c r="B1" s="83"/>
      <c r="C1" s="83"/>
      <c r="D1" s="83"/>
      <c r="E1" s="83"/>
      <c r="F1" s="83"/>
    </row>
    <row r="2" spans="1:6" ht="26.25" customHeight="1" thickBot="1">
      <c r="A2" s="82" t="str">
        <f>'p188'!B1</f>
        <v>تا پايان سال 88</v>
      </c>
      <c r="B2" s="82"/>
      <c r="C2" s="82"/>
      <c r="D2" s="82"/>
      <c r="E2" s="82"/>
      <c r="F2" s="82"/>
    </row>
    <row r="3" spans="1:6" ht="27.75" thickTop="1">
      <c r="A3" s="35" t="s">
        <v>27</v>
      </c>
      <c r="B3" s="36" t="s">
        <v>28</v>
      </c>
      <c r="C3" s="36" t="s">
        <v>29</v>
      </c>
      <c r="D3" s="36" t="s">
        <v>29</v>
      </c>
      <c r="E3" s="36" t="s">
        <v>30</v>
      </c>
      <c r="F3" s="37" t="s">
        <v>31</v>
      </c>
    </row>
    <row r="4" spans="1:6" ht="27">
      <c r="A4" s="38" t="s">
        <v>32</v>
      </c>
      <c r="B4" s="39" t="s">
        <v>33</v>
      </c>
      <c r="C4" s="39" t="s">
        <v>33</v>
      </c>
      <c r="D4" s="39" t="s">
        <v>0</v>
      </c>
      <c r="E4" s="39" t="s">
        <v>34</v>
      </c>
      <c r="F4" s="40"/>
    </row>
    <row r="5" spans="1:6" ht="36" customHeight="1">
      <c r="A5" s="41">
        <f>(B5/C5)</f>
        <v>0.9813664595113722</v>
      </c>
      <c r="B5" s="42">
        <v>12090279740</v>
      </c>
      <c r="C5" s="42">
        <v>12319842015</v>
      </c>
      <c r="D5" s="42">
        <v>124863611</v>
      </c>
      <c r="E5" s="42">
        <v>14960</v>
      </c>
      <c r="F5" s="43" t="s">
        <v>46</v>
      </c>
    </row>
    <row r="6" spans="1:6" ht="37.5" customHeight="1" thickBot="1">
      <c r="A6" s="41">
        <f>(B6/C6)</f>
        <v>0.9813664595113722</v>
      </c>
      <c r="B6" s="44">
        <v>12090279740</v>
      </c>
      <c r="C6" s="44">
        <v>12319842015</v>
      </c>
      <c r="D6" s="44">
        <v>124863611</v>
      </c>
      <c r="E6" s="44">
        <v>14960</v>
      </c>
      <c r="F6" s="45" t="s">
        <v>44</v>
      </c>
    </row>
    <row r="7" spans="1:6" ht="32.25" thickTop="1">
      <c r="A7" s="46"/>
      <c r="B7" s="47"/>
      <c r="C7" s="47"/>
      <c r="D7" s="47"/>
      <c r="E7" s="48"/>
      <c r="F7" s="49"/>
    </row>
    <row r="8" spans="1:6" ht="19.5">
      <c r="A8" s="50"/>
      <c r="B8" s="50"/>
      <c r="C8" s="50"/>
      <c r="D8" s="50"/>
      <c r="E8" s="50"/>
      <c r="F8" s="50"/>
    </row>
    <row r="9" spans="1:6" ht="36.75" thickBot="1">
      <c r="A9" s="34"/>
      <c r="B9" s="34"/>
      <c r="C9" s="59"/>
      <c r="D9" s="60" t="s">
        <v>35</v>
      </c>
      <c r="E9" s="34"/>
      <c r="F9" s="34"/>
    </row>
    <row r="10" spans="1:6" ht="27.75" thickTop="1">
      <c r="A10" s="35" t="s">
        <v>36</v>
      </c>
      <c r="B10" s="36" t="s">
        <v>37</v>
      </c>
      <c r="C10" s="51" t="s">
        <v>38</v>
      </c>
      <c r="D10" s="36" t="s">
        <v>39</v>
      </c>
      <c r="E10" s="36" t="s">
        <v>40</v>
      </c>
      <c r="F10" s="37" t="s">
        <v>31</v>
      </c>
    </row>
    <row r="11" spans="1:6" ht="19.5">
      <c r="A11" s="52"/>
      <c r="B11" s="53"/>
      <c r="C11" s="53"/>
      <c r="D11" s="53"/>
      <c r="E11" s="53"/>
      <c r="F11" s="54"/>
    </row>
    <row r="12" spans="1:6" ht="31.5">
      <c r="A12" s="55">
        <v>1528</v>
      </c>
      <c r="B12" s="56">
        <v>64</v>
      </c>
      <c r="C12" s="56">
        <v>242</v>
      </c>
      <c r="D12" s="56">
        <v>747</v>
      </c>
      <c r="E12" s="56">
        <v>12379</v>
      </c>
      <c r="F12" s="43" t="s">
        <v>46</v>
      </c>
    </row>
    <row r="13" spans="1:6" ht="32.25" thickBot="1">
      <c r="A13" s="57">
        <f>SUM(A12)</f>
        <v>1528</v>
      </c>
      <c r="B13" s="58">
        <v>64</v>
      </c>
      <c r="C13" s="58">
        <v>242</v>
      </c>
      <c r="D13" s="58">
        <v>747</v>
      </c>
      <c r="E13" s="58">
        <v>12379</v>
      </c>
      <c r="F13" s="45" t="s">
        <v>44</v>
      </c>
    </row>
    <row r="14" spans="1:6" ht="91.5" customHeight="1" thickBot="1" thickTop="1">
      <c r="A14" s="2"/>
      <c r="B14" s="3"/>
      <c r="C14" s="3"/>
      <c r="D14" s="3"/>
      <c r="E14" s="4"/>
      <c r="F14" s="1"/>
    </row>
    <row r="15" spans="2:5" ht="24" thickBot="1">
      <c r="B15" s="20">
        <f>IF(B6='p188'!D18,1," ")</f>
        <v>1</v>
      </c>
      <c r="C15" s="20">
        <f>IF(C6='p188'!D17,1," ")</f>
        <v>1</v>
      </c>
      <c r="D15" s="20">
        <f>IF(D6='p188'!D16,1," ")</f>
        <v>1</v>
      </c>
      <c r="E15" s="20">
        <f>IF(E6='p188'!D5,1," ")</f>
        <v>1</v>
      </c>
    </row>
    <row r="16" ht="24" thickBot="1">
      <c r="E16" s="20">
        <f>IF(SUM(A13:E13)=E6,1," ")</f>
        <v>1</v>
      </c>
    </row>
  </sheetData>
  <sheetProtection/>
  <mergeCells count="2">
    <mergeCell ref="A1:F1"/>
    <mergeCell ref="A2:F2"/>
  </mergeCells>
  <printOptions/>
  <pageMargins left="1.16" right="0.7480314960629921" top="0.96" bottom="0.984251968503937" header="0.5118110236220472" footer="0.5118110236220472"/>
  <pageSetup horizontalDpi="300" verticalDpi="300" orientation="landscape" paperSize="9" r:id="rId2"/>
  <headerFooter alignWithMargins="0">
    <oddFooter>&amp;L&amp;F-&amp;A&amp;C&amp;"DecoType Thuluth,Regular"&amp;11معاونت طرح و برنامه - واحد آمار و انفورماتيك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2" t="s">
        <v>62</v>
      </c>
      <c r="C1" s="33"/>
      <c r="D1" s="33" t="s">
        <v>45</v>
      </c>
      <c r="E1" s="34"/>
    </row>
    <row r="2" spans="2:5" ht="24.7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4.75" customHeight="1">
      <c r="B3" s="8" t="s">
        <v>46</v>
      </c>
      <c r="C3" s="9" t="s">
        <v>15</v>
      </c>
      <c r="D3" s="27">
        <v>5800</v>
      </c>
      <c r="E3" s="10" t="s">
        <v>2</v>
      </c>
    </row>
    <row r="4" spans="2:5" ht="24.75" customHeight="1">
      <c r="B4" s="11"/>
      <c r="C4" s="9" t="s">
        <v>16</v>
      </c>
      <c r="D4" s="62">
        <v>11</v>
      </c>
      <c r="E4" s="10" t="s">
        <v>3</v>
      </c>
    </row>
    <row r="5" spans="2:5" ht="24.75" customHeight="1">
      <c r="B5" s="17"/>
      <c r="C5" s="18" t="s">
        <v>17</v>
      </c>
      <c r="D5" s="28">
        <v>15934</v>
      </c>
      <c r="E5" s="19" t="s">
        <v>43</v>
      </c>
    </row>
    <row r="6" spans="2:5" ht="24.75" customHeight="1">
      <c r="B6" s="79" t="s">
        <v>65</v>
      </c>
      <c r="C6" s="80"/>
      <c r="D6" s="80"/>
      <c r="E6" s="81"/>
    </row>
    <row r="7" spans="2:5" ht="24.75" customHeight="1">
      <c r="B7" s="11"/>
      <c r="C7" s="9" t="s">
        <v>18</v>
      </c>
      <c r="D7" s="62">
        <v>458.64</v>
      </c>
      <c r="E7" s="10" t="s">
        <v>4</v>
      </c>
    </row>
    <row r="8" spans="2:5" ht="24.75" customHeight="1">
      <c r="B8" s="11"/>
      <c r="C8" s="9" t="s">
        <v>18</v>
      </c>
      <c r="D8" s="62">
        <v>307</v>
      </c>
      <c r="E8" s="10" t="s">
        <v>5</v>
      </c>
    </row>
    <row r="9" spans="2:5" ht="24.75" customHeight="1">
      <c r="B9" s="8" t="s">
        <v>63</v>
      </c>
      <c r="C9" s="9" t="s">
        <v>19</v>
      </c>
      <c r="D9" s="29">
        <v>479</v>
      </c>
      <c r="E9" s="10" t="s">
        <v>6</v>
      </c>
    </row>
    <row r="10" spans="2:5" ht="24.75" customHeight="1">
      <c r="B10" s="13"/>
      <c r="C10" s="9" t="s">
        <v>19</v>
      </c>
      <c r="D10" s="29">
        <v>4150</v>
      </c>
      <c r="E10" s="10" t="s">
        <v>56</v>
      </c>
    </row>
    <row r="11" spans="2:5" ht="24.75" customHeight="1">
      <c r="B11" s="11"/>
      <c r="C11" s="9" t="s">
        <v>20</v>
      </c>
      <c r="D11" s="29">
        <v>3193</v>
      </c>
      <c r="E11" s="61" t="s">
        <v>57</v>
      </c>
    </row>
    <row r="12" spans="2:5" ht="24.75" customHeight="1">
      <c r="B12" s="11"/>
      <c r="C12" s="9" t="s">
        <v>41</v>
      </c>
      <c r="D12" s="27">
        <v>41</v>
      </c>
      <c r="E12" s="10" t="s">
        <v>48</v>
      </c>
    </row>
    <row r="13" spans="2:5" ht="24.75" customHeight="1">
      <c r="B13" s="11"/>
      <c r="C13" s="9" t="s">
        <v>41</v>
      </c>
      <c r="D13" s="27">
        <v>32</v>
      </c>
      <c r="E13" s="10" t="s">
        <v>49</v>
      </c>
    </row>
    <row r="14" spans="2:5" ht="24.75" customHeight="1">
      <c r="B14" s="11"/>
      <c r="C14" s="9" t="s">
        <v>21</v>
      </c>
      <c r="D14" s="27">
        <v>40</v>
      </c>
      <c r="E14" s="10" t="s">
        <v>8</v>
      </c>
    </row>
    <row r="15" spans="2:5" ht="24.75" customHeight="1">
      <c r="B15" s="11"/>
      <c r="C15" s="9" t="s">
        <v>17</v>
      </c>
      <c r="D15" s="29">
        <v>1461</v>
      </c>
      <c r="E15" s="10" t="s">
        <v>51</v>
      </c>
    </row>
    <row r="16" spans="2:5" ht="24.75" customHeight="1">
      <c r="B16" s="11"/>
      <c r="C16" s="9" t="s">
        <v>22</v>
      </c>
      <c r="D16" s="28">
        <v>138155540</v>
      </c>
      <c r="E16" s="12" t="s">
        <v>9</v>
      </c>
    </row>
    <row r="17" spans="2:5" ht="24.75" customHeight="1">
      <c r="B17" s="11"/>
      <c r="C17" s="9" t="s">
        <v>23</v>
      </c>
      <c r="D17" s="28">
        <v>17309979437</v>
      </c>
      <c r="E17" s="12" t="s">
        <v>9</v>
      </c>
    </row>
    <row r="18" spans="2:5" ht="24.75" customHeight="1">
      <c r="B18" s="11"/>
      <c r="C18" s="9" t="s">
        <v>23</v>
      </c>
      <c r="D18" s="28">
        <v>14748333201</v>
      </c>
      <c r="E18" s="10" t="s">
        <v>10</v>
      </c>
    </row>
    <row r="19" spans="2:5" ht="24.75" customHeight="1">
      <c r="B19" s="11"/>
      <c r="C19" s="9" t="s">
        <v>42</v>
      </c>
      <c r="D19" s="30">
        <v>0.8520133287666135</v>
      </c>
      <c r="E19" s="10" t="s">
        <v>11</v>
      </c>
    </row>
    <row r="20" spans="2:5" ht="24.75" customHeight="1">
      <c r="B20" s="11"/>
      <c r="C20" s="9" t="s">
        <v>23</v>
      </c>
      <c r="D20" s="28">
        <v>4156396992</v>
      </c>
      <c r="E20" s="10" t="s">
        <v>12</v>
      </c>
    </row>
    <row r="21" spans="2:5" ht="24.75" customHeight="1" thickBot="1">
      <c r="B21" s="14" t="s">
        <v>64</v>
      </c>
      <c r="C21" s="15" t="s">
        <v>24</v>
      </c>
      <c r="D21" s="31">
        <v>7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11811023622047245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فناوري اطلاعات و ارتباطات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3" t="s">
        <v>47</v>
      </c>
      <c r="B1" s="83"/>
      <c r="C1" s="83"/>
      <c r="D1" s="83"/>
      <c r="E1" s="83"/>
      <c r="F1" s="83"/>
    </row>
    <row r="2" spans="1:6" ht="26.25" customHeight="1" thickBot="1">
      <c r="A2" s="82" t="str">
        <f>'p189'!B1</f>
        <v>تا پايان سال 89</v>
      </c>
      <c r="B2" s="82"/>
      <c r="C2" s="82"/>
      <c r="D2" s="82"/>
      <c r="E2" s="82"/>
      <c r="F2" s="82"/>
    </row>
    <row r="3" spans="1:6" ht="27.75" thickTop="1">
      <c r="A3" s="35" t="s">
        <v>27</v>
      </c>
      <c r="B3" s="36" t="s">
        <v>28</v>
      </c>
      <c r="C3" s="36" t="s">
        <v>29</v>
      </c>
      <c r="D3" s="36" t="s">
        <v>29</v>
      </c>
      <c r="E3" s="36" t="s">
        <v>30</v>
      </c>
      <c r="F3" s="37" t="s">
        <v>31</v>
      </c>
    </row>
    <row r="4" spans="1:6" ht="27">
      <c r="A4" s="38" t="s">
        <v>32</v>
      </c>
      <c r="B4" s="39" t="s">
        <v>33</v>
      </c>
      <c r="C4" s="39" t="s">
        <v>33</v>
      </c>
      <c r="D4" s="39" t="s">
        <v>0</v>
      </c>
      <c r="E4" s="39" t="s">
        <v>34</v>
      </c>
      <c r="F4" s="40"/>
    </row>
    <row r="5" spans="1:6" ht="36" customHeight="1">
      <c r="A5" s="41">
        <f>(B5/C5)</f>
        <v>0.8520133287666135</v>
      </c>
      <c r="B5" s="42">
        <v>14748333201</v>
      </c>
      <c r="C5" s="42">
        <v>17309979437</v>
      </c>
      <c r="D5" s="42">
        <v>138155540</v>
      </c>
      <c r="E5" s="42">
        <v>15934</v>
      </c>
      <c r="F5" s="43" t="s">
        <v>46</v>
      </c>
    </row>
    <row r="6" spans="1:6" ht="37.5" customHeight="1" thickBot="1">
      <c r="A6" s="41">
        <f>(B6/C6)</f>
        <v>0.8520133287666135</v>
      </c>
      <c r="B6" s="44">
        <f>SUM(B5)</f>
        <v>14748333201</v>
      </c>
      <c r="C6" s="44">
        <f>SUM(C5)</f>
        <v>17309979437</v>
      </c>
      <c r="D6" s="44">
        <f>SUM(D5)</f>
        <v>138155540</v>
      </c>
      <c r="E6" s="44">
        <f>SUM(E5)</f>
        <v>15934</v>
      </c>
      <c r="F6" s="45" t="s">
        <v>44</v>
      </c>
    </row>
    <row r="7" spans="1:6" ht="32.25" thickTop="1">
      <c r="A7" s="46"/>
      <c r="B7" s="47"/>
      <c r="C7" s="47"/>
      <c r="D7" s="47"/>
      <c r="E7" s="48"/>
      <c r="F7" s="49"/>
    </row>
    <row r="8" spans="1:6" ht="19.5">
      <c r="A8" s="50"/>
      <c r="B8" s="50"/>
      <c r="C8" s="50"/>
      <c r="D8" s="50"/>
      <c r="E8" s="50"/>
      <c r="F8" s="50"/>
    </row>
    <row r="9" spans="1:6" ht="36.75" thickBot="1">
      <c r="A9" s="34"/>
      <c r="B9" s="34"/>
      <c r="C9" s="59"/>
      <c r="D9" s="60" t="s">
        <v>35</v>
      </c>
      <c r="E9" s="34"/>
      <c r="F9" s="34"/>
    </row>
    <row r="10" spans="1:6" ht="27.75" thickTop="1">
      <c r="A10" s="35" t="s">
        <v>36</v>
      </c>
      <c r="B10" s="36" t="s">
        <v>37</v>
      </c>
      <c r="C10" s="51" t="s">
        <v>38</v>
      </c>
      <c r="D10" s="36" t="s">
        <v>39</v>
      </c>
      <c r="E10" s="36" t="s">
        <v>40</v>
      </c>
      <c r="F10" s="37" t="s">
        <v>31</v>
      </c>
    </row>
    <row r="11" spans="1:6" ht="19.5">
      <c r="A11" s="52"/>
      <c r="B11" s="53"/>
      <c r="C11" s="53"/>
      <c r="D11" s="53"/>
      <c r="E11" s="53"/>
      <c r="F11" s="54"/>
    </row>
    <row r="12" spans="1:6" ht="31.5">
      <c r="A12" s="55">
        <v>1632</v>
      </c>
      <c r="B12" s="56">
        <v>53</v>
      </c>
      <c r="C12" s="56">
        <v>273</v>
      </c>
      <c r="D12" s="56">
        <v>767</v>
      </c>
      <c r="E12" s="56">
        <v>13209</v>
      </c>
      <c r="F12" s="43" t="s">
        <v>46</v>
      </c>
    </row>
    <row r="13" spans="1:6" ht="32.25" thickBot="1">
      <c r="A13" s="57">
        <f>SUM(A12)</f>
        <v>1632</v>
      </c>
      <c r="B13" s="58">
        <f>SUM(B12)</f>
        <v>53</v>
      </c>
      <c r="C13" s="58">
        <f>SUM(C12)</f>
        <v>273</v>
      </c>
      <c r="D13" s="58">
        <f>SUM(D12)</f>
        <v>767</v>
      </c>
      <c r="E13" s="58">
        <f>SUM(E12)</f>
        <v>13209</v>
      </c>
      <c r="F13" s="45" t="s">
        <v>44</v>
      </c>
    </row>
    <row r="14" spans="1:6" ht="91.5" customHeight="1" thickBot="1" thickTop="1">
      <c r="A14" s="2"/>
      <c r="B14" s="3"/>
      <c r="C14" s="3"/>
      <c r="D14" s="3"/>
      <c r="E14" s="4"/>
      <c r="F14" s="1"/>
    </row>
    <row r="15" spans="2:5" ht="24" thickBot="1">
      <c r="B15" s="20">
        <f>IF(B6='p189'!D18,1," ")</f>
        <v>1</v>
      </c>
      <c r="C15" s="20">
        <f>IF(C6='p189'!D17,1," ")</f>
        <v>1</v>
      </c>
      <c r="D15" s="20">
        <f>IF(D6='p189'!D16,1," ")</f>
        <v>1</v>
      </c>
      <c r="E15" s="20">
        <f>IF(E6='p189'!D5,1," ")</f>
        <v>1</v>
      </c>
    </row>
    <row r="16" ht="24" thickBot="1">
      <c r="E16" s="20">
        <f>IF(SUM(A13:E13)=E6,1," ")</f>
        <v>1</v>
      </c>
    </row>
  </sheetData>
  <sheetProtection/>
  <mergeCells count="2">
    <mergeCell ref="A1:F1"/>
    <mergeCell ref="A2:F2"/>
  </mergeCells>
  <printOptions/>
  <pageMargins left="1.141732283464567" right="0.7480314960629921" top="0.9448818897637796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2.421875" style="0" customWidth="1"/>
    <col min="2" max="2" width="38.00390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35.25" customHeight="1" thickBot="1">
      <c r="B1" s="32" t="s">
        <v>66</v>
      </c>
      <c r="C1" s="33"/>
      <c r="D1" s="33" t="s">
        <v>45</v>
      </c>
      <c r="E1" s="34"/>
    </row>
    <row r="2" spans="2:5" ht="24.75" customHeight="1" thickTop="1">
      <c r="B2" s="5" t="s">
        <v>25</v>
      </c>
      <c r="C2" s="6" t="s">
        <v>14</v>
      </c>
      <c r="D2" s="6" t="s">
        <v>26</v>
      </c>
      <c r="E2" s="7" t="s">
        <v>1</v>
      </c>
    </row>
    <row r="3" spans="2:5" ht="24.75" customHeight="1">
      <c r="B3" s="8" t="s">
        <v>46</v>
      </c>
      <c r="C3" s="9" t="s">
        <v>15</v>
      </c>
      <c r="D3" s="27">
        <v>5800</v>
      </c>
      <c r="E3" s="10" t="s">
        <v>2</v>
      </c>
    </row>
    <row r="4" spans="2:5" ht="24.75" customHeight="1">
      <c r="B4" s="11"/>
      <c r="C4" s="9" t="s">
        <v>16</v>
      </c>
      <c r="D4" s="62">
        <v>11</v>
      </c>
      <c r="E4" s="10" t="s">
        <v>3</v>
      </c>
    </row>
    <row r="5" spans="2:5" ht="24.75" customHeight="1">
      <c r="B5" s="17"/>
      <c r="C5" s="18" t="s">
        <v>17</v>
      </c>
      <c r="D5" s="28">
        <v>17370</v>
      </c>
      <c r="E5" s="19" t="s">
        <v>43</v>
      </c>
    </row>
    <row r="6" spans="2:5" ht="24.75" customHeight="1">
      <c r="B6" s="79" t="s">
        <v>67</v>
      </c>
      <c r="C6" s="80"/>
      <c r="D6" s="80"/>
      <c r="E6" s="81"/>
    </row>
    <row r="7" spans="2:5" ht="24.75" customHeight="1">
      <c r="B7" s="11"/>
      <c r="C7" s="9" t="s">
        <v>18</v>
      </c>
      <c r="D7" s="62">
        <v>471.438</v>
      </c>
      <c r="E7" s="10" t="s">
        <v>4</v>
      </c>
    </row>
    <row r="8" spans="2:5" ht="24.75" customHeight="1">
      <c r="B8" s="11"/>
      <c r="C8" s="9" t="s">
        <v>18</v>
      </c>
      <c r="D8" s="62">
        <v>319.6</v>
      </c>
      <c r="E8" s="10" t="s">
        <v>5</v>
      </c>
    </row>
    <row r="9" spans="2:5" ht="24.75" customHeight="1">
      <c r="B9" s="8" t="s">
        <v>68</v>
      </c>
      <c r="C9" s="9" t="s">
        <v>19</v>
      </c>
      <c r="D9" s="29">
        <v>542</v>
      </c>
      <c r="E9" s="10" t="s">
        <v>6</v>
      </c>
    </row>
    <row r="10" spans="2:5" ht="24.75" customHeight="1">
      <c r="B10" s="13"/>
      <c r="C10" s="9" t="s">
        <v>19</v>
      </c>
      <c r="D10" s="29">
        <v>4150</v>
      </c>
      <c r="E10" s="10" t="s">
        <v>56</v>
      </c>
    </row>
    <row r="11" spans="2:5" ht="24.75" customHeight="1">
      <c r="B11" s="11"/>
      <c r="C11" s="9" t="s">
        <v>20</v>
      </c>
      <c r="D11" s="29">
        <v>3631</v>
      </c>
      <c r="E11" s="61" t="s">
        <v>57</v>
      </c>
    </row>
    <row r="12" spans="2:5" ht="24.75" customHeight="1">
      <c r="B12" s="11"/>
      <c r="C12" s="9" t="s">
        <v>41</v>
      </c>
      <c r="D12" s="27">
        <v>37</v>
      </c>
      <c r="E12" s="10" t="s">
        <v>48</v>
      </c>
    </row>
    <row r="13" spans="2:5" ht="24.75" customHeight="1">
      <c r="B13" s="11"/>
      <c r="C13" s="9" t="s">
        <v>41</v>
      </c>
      <c r="D13" s="27">
        <v>35</v>
      </c>
      <c r="E13" s="10" t="s">
        <v>49</v>
      </c>
    </row>
    <row r="14" spans="2:5" ht="24.75" customHeight="1">
      <c r="B14" s="11"/>
      <c r="C14" s="9" t="s">
        <v>21</v>
      </c>
      <c r="D14" s="27">
        <v>40</v>
      </c>
      <c r="E14" s="10" t="s">
        <v>8</v>
      </c>
    </row>
    <row r="15" spans="2:5" ht="24.75" customHeight="1">
      <c r="B15" s="11"/>
      <c r="C15" s="9" t="s">
        <v>17</v>
      </c>
      <c r="D15" s="29">
        <v>1068</v>
      </c>
      <c r="E15" s="10" t="s">
        <v>51</v>
      </c>
    </row>
    <row r="16" spans="2:5" ht="24.75" customHeight="1">
      <c r="B16" s="11"/>
      <c r="C16" s="9" t="s">
        <v>22</v>
      </c>
      <c r="D16" s="28">
        <v>132474404</v>
      </c>
      <c r="E16" s="12" t="s">
        <v>9</v>
      </c>
    </row>
    <row r="17" spans="2:5" ht="24.75" customHeight="1">
      <c r="B17" s="11"/>
      <c r="C17" s="9" t="s">
        <v>23</v>
      </c>
      <c r="D17" s="28">
        <v>34106440787</v>
      </c>
      <c r="E17" s="12" t="s">
        <v>9</v>
      </c>
    </row>
    <row r="18" spans="2:5" ht="24.75" customHeight="1">
      <c r="B18" s="11"/>
      <c r="C18" s="9" t="s">
        <v>23</v>
      </c>
      <c r="D18" s="28">
        <v>31224166910</v>
      </c>
      <c r="E18" s="10" t="s">
        <v>10</v>
      </c>
    </row>
    <row r="19" spans="2:5" ht="24.75" customHeight="1">
      <c r="B19" s="11"/>
      <c r="C19" s="9" t="s">
        <v>42</v>
      </c>
      <c r="D19" s="30">
        <v>0.9154918012407027</v>
      </c>
      <c r="E19" s="10" t="s">
        <v>11</v>
      </c>
    </row>
    <row r="20" spans="2:5" ht="24.75" customHeight="1">
      <c r="B20" s="11"/>
      <c r="C20" s="9" t="s">
        <v>23</v>
      </c>
      <c r="D20" s="28">
        <v>7038043647</v>
      </c>
      <c r="E20" s="10" t="s">
        <v>12</v>
      </c>
    </row>
    <row r="21" spans="2:5" ht="24.75" customHeight="1" thickBot="1">
      <c r="B21" s="14" t="s">
        <v>69</v>
      </c>
      <c r="C21" s="15" t="s">
        <v>24</v>
      </c>
      <c r="D21" s="31">
        <v>8</v>
      </c>
      <c r="E21" s="16" t="s">
        <v>13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3937007874015748" bottom="0.5905511811023623" header="0.11811023622047245" footer="0.11811023622047245"/>
  <pageSetup horizontalDpi="300" verticalDpi="300" orientation="landscape" paperSize="9" r:id="rId2"/>
  <headerFooter alignWithMargins="0">
    <oddFooter>&amp;L&amp;F - &amp;A&amp;C&amp;"B Fantezy,Regular"&amp;11معاونت برنامه ريزي و مهندسي- دفتر فناوري اطلاعات و ارتباطات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15.2812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3" t="s">
        <v>47</v>
      </c>
      <c r="B1" s="83"/>
      <c r="C1" s="83"/>
      <c r="D1" s="83"/>
      <c r="E1" s="83"/>
      <c r="F1" s="83"/>
    </row>
    <row r="2" spans="1:6" ht="26.25" customHeight="1" thickBot="1">
      <c r="A2" s="82" t="str">
        <f>'p190'!B1</f>
        <v>تا پایان سال 90</v>
      </c>
      <c r="B2" s="82"/>
      <c r="C2" s="82"/>
      <c r="D2" s="82"/>
      <c r="E2" s="82"/>
      <c r="F2" s="82"/>
    </row>
    <row r="3" spans="1:6" ht="27.75" thickTop="1">
      <c r="A3" s="35" t="s">
        <v>27</v>
      </c>
      <c r="B3" s="36" t="s">
        <v>28</v>
      </c>
      <c r="C3" s="36" t="s">
        <v>29</v>
      </c>
      <c r="D3" s="36" t="s">
        <v>29</v>
      </c>
      <c r="E3" s="36" t="s">
        <v>30</v>
      </c>
      <c r="F3" s="37" t="s">
        <v>31</v>
      </c>
    </row>
    <row r="4" spans="1:6" ht="27">
      <c r="A4" s="38" t="s">
        <v>32</v>
      </c>
      <c r="B4" s="39" t="s">
        <v>33</v>
      </c>
      <c r="C4" s="39" t="s">
        <v>33</v>
      </c>
      <c r="D4" s="39" t="s">
        <v>0</v>
      </c>
      <c r="E4" s="39" t="s">
        <v>34</v>
      </c>
      <c r="F4" s="40"/>
    </row>
    <row r="5" spans="1:6" ht="36" customHeight="1">
      <c r="A5" s="41">
        <v>0.9154918012407027</v>
      </c>
      <c r="B5" s="42">
        <v>31224166910</v>
      </c>
      <c r="C5" s="42">
        <v>34106440787</v>
      </c>
      <c r="D5" s="42">
        <v>132474404</v>
      </c>
      <c r="E5" s="42">
        <v>17370</v>
      </c>
      <c r="F5" s="43" t="s">
        <v>46</v>
      </c>
    </row>
    <row r="6" spans="1:6" ht="37.5" customHeight="1" thickBot="1">
      <c r="A6" s="41">
        <v>0.9154918012407027</v>
      </c>
      <c r="B6" s="44">
        <v>31224166910</v>
      </c>
      <c r="C6" s="44">
        <v>34106440787</v>
      </c>
      <c r="D6" s="44">
        <v>132474404</v>
      </c>
      <c r="E6" s="44">
        <v>17370</v>
      </c>
      <c r="F6" s="45" t="s">
        <v>44</v>
      </c>
    </row>
    <row r="7" spans="1:6" ht="32.25" thickTop="1">
      <c r="A7" s="46"/>
      <c r="B7" s="47"/>
      <c r="C7" s="47"/>
      <c r="D7" s="47"/>
      <c r="E7" s="48"/>
      <c r="F7" s="49"/>
    </row>
    <row r="8" spans="1:6" ht="19.5">
      <c r="A8" s="50"/>
      <c r="B8" s="50"/>
      <c r="C8" s="50"/>
      <c r="D8" s="50"/>
      <c r="E8" s="50"/>
      <c r="F8" s="50"/>
    </row>
    <row r="9" spans="1:6" ht="36.75" thickBot="1">
      <c r="A9" s="34"/>
      <c r="B9" s="34"/>
      <c r="C9" s="59"/>
      <c r="D9" s="60" t="s">
        <v>35</v>
      </c>
      <c r="E9" s="34"/>
      <c r="F9" s="34"/>
    </row>
    <row r="10" spans="1:6" ht="27.75" thickTop="1">
      <c r="A10" s="35" t="s">
        <v>36</v>
      </c>
      <c r="B10" s="36" t="s">
        <v>37</v>
      </c>
      <c r="C10" s="51" t="s">
        <v>38</v>
      </c>
      <c r="D10" s="36" t="s">
        <v>39</v>
      </c>
      <c r="E10" s="36" t="s">
        <v>40</v>
      </c>
      <c r="F10" s="37" t="s">
        <v>31</v>
      </c>
    </row>
    <row r="11" spans="1:6" ht="19.5">
      <c r="A11" s="52"/>
      <c r="B11" s="53"/>
      <c r="C11" s="53"/>
      <c r="D11" s="53"/>
      <c r="E11" s="53"/>
      <c r="F11" s="54"/>
    </row>
    <row r="12" spans="1:6" ht="31.5">
      <c r="A12" s="55">
        <v>1761</v>
      </c>
      <c r="B12" s="56">
        <v>59</v>
      </c>
      <c r="C12" s="56">
        <v>348</v>
      </c>
      <c r="D12" s="56">
        <v>804</v>
      </c>
      <c r="E12" s="56">
        <v>14398</v>
      </c>
      <c r="F12" s="43" t="s">
        <v>46</v>
      </c>
    </row>
    <row r="13" spans="1:6" ht="32.25" thickBot="1">
      <c r="A13" s="57">
        <v>1761</v>
      </c>
      <c r="B13" s="58">
        <v>59</v>
      </c>
      <c r="C13" s="58">
        <v>348</v>
      </c>
      <c r="D13" s="58">
        <v>804</v>
      </c>
      <c r="E13" s="58">
        <v>14398</v>
      </c>
      <c r="F13" s="45" t="s">
        <v>44</v>
      </c>
    </row>
    <row r="14" spans="1:6" ht="91.5" customHeight="1" thickBot="1" thickTop="1">
      <c r="A14" s="2"/>
      <c r="B14" s="3"/>
      <c r="C14" s="3"/>
      <c r="D14" s="3"/>
      <c r="E14" s="4"/>
      <c r="F14" s="1"/>
    </row>
    <row r="15" spans="2:5" ht="24" thickBot="1">
      <c r="B15" s="20">
        <f>IF(B6='p190'!D18,1," ")</f>
        <v>1</v>
      </c>
      <c r="C15" s="20">
        <f>IF(C6='p190'!D17,1," ")</f>
        <v>1</v>
      </c>
      <c r="D15" s="20">
        <f>IF(D6='p190'!D16,1," ")</f>
        <v>1</v>
      </c>
      <c r="E15" s="20">
        <f>IF(E6='p190'!D5,1," ")</f>
        <v>1</v>
      </c>
    </row>
    <row r="16" ht="24" thickBot="1">
      <c r="E16" s="20">
        <f>IF(SUM(A13:E13)=E6,1," ")</f>
        <v>1</v>
      </c>
    </row>
  </sheetData>
  <sheetProtection/>
  <mergeCells count="2">
    <mergeCell ref="A1:F1"/>
    <mergeCell ref="A2:F2"/>
  </mergeCells>
  <printOptions/>
  <pageMargins left="1.141732283464567" right="0.7480314960629921" top="0.9448818897637796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مهندسي- دفتر فناو.ري اطلاعات و ارتباطات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TIMAS</dc:creator>
  <cp:keywords/>
  <dc:description/>
  <cp:lastModifiedBy>Fatemeh Keshavarz</cp:lastModifiedBy>
  <cp:lastPrinted>2019-11-07T06:10:26Z</cp:lastPrinted>
  <dcterms:created xsi:type="dcterms:W3CDTF">2001-02-12T04:46:11Z</dcterms:created>
  <dcterms:modified xsi:type="dcterms:W3CDTF">2023-05-14T08:54:10Z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