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9720" windowHeight="5850" tabRatio="906" activeTab="0"/>
  </bookViews>
  <sheets>
    <sheet name="chart" sheetId="1" r:id="rId1"/>
    <sheet name="p187" sheetId="2" r:id="rId2"/>
    <sheet name="p287" sheetId="3" r:id="rId3"/>
    <sheet name="p188" sheetId="4" r:id="rId4"/>
    <sheet name="p288" sheetId="5" r:id="rId5"/>
    <sheet name="p189" sheetId="6" r:id="rId6"/>
    <sheet name="p289" sheetId="7" r:id="rId7"/>
    <sheet name="p190" sheetId="8" r:id="rId8"/>
    <sheet name="p290" sheetId="9" r:id="rId9"/>
    <sheet name="p191" sheetId="10" r:id="rId10"/>
    <sheet name="p291" sheetId="11" r:id="rId11"/>
    <sheet name="p192" sheetId="12" r:id="rId12"/>
    <sheet name="p292" sheetId="13" r:id="rId13"/>
    <sheet name="p193" sheetId="14" r:id="rId14"/>
    <sheet name="p293" sheetId="15" r:id="rId15"/>
    <sheet name="p194" sheetId="16" r:id="rId16"/>
    <sheet name="p294" sheetId="17" r:id="rId17"/>
    <sheet name="p195" sheetId="18" r:id="rId18"/>
    <sheet name="p295" sheetId="19" r:id="rId19"/>
    <sheet name="p196" sheetId="20" r:id="rId20"/>
    <sheet name="p296" sheetId="21" r:id="rId21"/>
    <sheet name="p197" sheetId="22" r:id="rId22"/>
    <sheet name="p297" sheetId="23" r:id="rId23"/>
    <sheet name="p198" sheetId="24" r:id="rId24"/>
    <sheet name="p298" sheetId="25" r:id="rId25"/>
    <sheet name="p199" sheetId="26" r:id="rId26"/>
    <sheet name="p299" sheetId="27" r:id="rId27"/>
    <sheet name="p11400" sheetId="28" r:id="rId28"/>
    <sheet name="p21400" sheetId="29" r:id="rId29"/>
    <sheet name="p11401" sheetId="30" r:id="rId30"/>
    <sheet name="p21401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/>
  <calcPr fullCalcOnLoad="1"/>
</workbook>
</file>

<file path=xl/sharedStrings.xml><?xml version="1.0" encoding="utf-8"?>
<sst xmlns="http://schemas.openxmlformats.org/spreadsheetml/2006/main" count="1126" uniqueCount="118">
  <si>
    <t>KWH</t>
  </si>
  <si>
    <t>شرح</t>
  </si>
  <si>
    <t>مساحت</t>
  </si>
  <si>
    <t>تعداد فيدرهاي موجود</t>
  </si>
  <si>
    <t>طول شبكه فشار متوسط</t>
  </si>
  <si>
    <t>طول شبكه فشار ضعيف</t>
  </si>
  <si>
    <t>تعداد ترانسفورماتور</t>
  </si>
  <si>
    <t>روشنايي معابر ( با چراغ لاك پشتي )</t>
  </si>
  <si>
    <t>تعداد روستاهاي برقدار شده</t>
  </si>
  <si>
    <t>انرژي فروخته شده</t>
  </si>
  <si>
    <t>ميزان وصولي</t>
  </si>
  <si>
    <t>درصد وصولي نسبت به فروش</t>
  </si>
  <si>
    <t>ميزان بدهي</t>
  </si>
  <si>
    <t>تعداد پرسنل</t>
  </si>
  <si>
    <t>واحد</t>
  </si>
  <si>
    <t>كيلومترمربع</t>
  </si>
  <si>
    <t>فيدر</t>
  </si>
  <si>
    <t>فقره</t>
  </si>
  <si>
    <t>كيلو متر</t>
  </si>
  <si>
    <t>دستگاه</t>
  </si>
  <si>
    <t>عدد</t>
  </si>
  <si>
    <t>روستا</t>
  </si>
  <si>
    <t>كيلووات ساعت</t>
  </si>
  <si>
    <t>ريال</t>
  </si>
  <si>
    <t>نفر</t>
  </si>
  <si>
    <t>ملاحظات</t>
  </si>
  <si>
    <t>مقدار</t>
  </si>
  <si>
    <t>خلاصه آمار و اطلاعات مديريت برق كازرون</t>
  </si>
  <si>
    <t>موجودي مشتركين  به تفكيك تعرفه</t>
  </si>
  <si>
    <t>تجاري</t>
  </si>
  <si>
    <t>صنعتي</t>
  </si>
  <si>
    <t>كشاورزي</t>
  </si>
  <si>
    <t>عمومي</t>
  </si>
  <si>
    <t>خانگي</t>
  </si>
  <si>
    <t>ناحيه</t>
  </si>
  <si>
    <t>درصد وصولي</t>
  </si>
  <si>
    <t>وصولي</t>
  </si>
  <si>
    <t>فروش</t>
  </si>
  <si>
    <t>موجودي</t>
  </si>
  <si>
    <t>به فروش</t>
  </si>
  <si>
    <t>ريالي</t>
  </si>
  <si>
    <t>مشتركين</t>
  </si>
  <si>
    <t>كازرون</t>
  </si>
  <si>
    <t>خشت</t>
  </si>
  <si>
    <t>جمع</t>
  </si>
  <si>
    <t>مگا وات</t>
  </si>
  <si>
    <t>درصد</t>
  </si>
  <si>
    <t>خلاصه آمار نواحي كازرون</t>
  </si>
  <si>
    <t>قائميه</t>
  </si>
  <si>
    <t xml:space="preserve">تعداد مشتركين </t>
  </si>
  <si>
    <t>كازرون - خشت - قائميه</t>
  </si>
  <si>
    <t xml:space="preserve">پيك بار غيرهمزمان </t>
  </si>
  <si>
    <t xml:space="preserve">پيك بارهمزمان </t>
  </si>
  <si>
    <t>بالاده</t>
  </si>
  <si>
    <r>
      <t xml:space="preserve">با قدرت 192270 </t>
    </r>
    <r>
      <rPr>
        <sz val="12"/>
        <rFont val="B Badr"/>
        <family val="0"/>
      </rPr>
      <t>KVA</t>
    </r>
  </si>
  <si>
    <t>روشنايي معابر ( با چراغ كم مصرف 23 وات)</t>
  </si>
  <si>
    <t>تا پايان سال 1387</t>
  </si>
  <si>
    <t>به تفكيك تعرفه : خانگي 58327-عمومي 2321- كشاورزي 1120- صنعتي 448- تجاري 8412</t>
  </si>
  <si>
    <t xml:space="preserve"> انشعاب فروخته شده</t>
  </si>
  <si>
    <t>زيرديپلم 32 -ديپلم 12- فوق ديپلم 7- ليسانس6</t>
  </si>
  <si>
    <t>روشنايي معابر (چراغ لاك پشتي با لامپ گازي )</t>
  </si>
  <si>
    <t>روشنايي معابر (چراغ لاك پشتي با لامپ پر بازده وكم مصرف)</t>
  </si>
  <si>
    <r>
      <t xml:space="preserve">با قدرت 193110 </t>
    </r>
    <r>
      <rPr>
        <sz val="12"/>
        <rFont val="B Badr"/>
        <family val="0"/>
      </rPr>
      <t>KVA</t>
    </r>
  </si>
  <si>
    <t>تا پايان سال 88</t>
  </si>
  <si>
    <t>به تفكيك تعرفه : خانگي 63322-عمومي 2455- كشاورزي 1208- صنعتي 409- تجاري 9168</t>
  </si>
  <si>
    <t>زيرديپلم 30 -ديپلم 10- فوق ديپلم 7- ليسانس6</t>
  </si>
  <si>
    <t>تا پايان سال 89</t>
  </si>
  <si>
    <t>زيرديپلم 19 -ديپلم 11- فوق ديپلم 6- ليسانس7</t>
  </si>
  <si>
    <t>به تفكيك تعرفه : خانگي 66947-عمومي 2661- كشاورزي 1413- صنعتي 394- تجاري 9581</t>
  </si>
  <si>
    <t>كازرون - خشت - قائميه-بالاده</t>
  </si>
  <si>
    <t>تا پایان سال  90</t>
  </si>
  <si>
    <t>به تفكيك تعرفه : خانگي 70227-عمومي 2855- كشاورزي 1526- صنعتي 436- تجاري 9895</t>
  </si>
  <si>
    <t>زيرديپلم 16 -ديپلم 8- فوق ديپلم 6- ليسانس8</t>
  </si>
  <si>
    <r>
      <t xml:space="preserve">با قدرت 303375 </t>
    </r>
    <r>
      <rPr>
        <sz val="12"/>
        <rFont val="B Badr"/>
        <family val="0"/>
      </rPr>
      <t>KVA</t>
    </r>
  </si>
  <si>
    <r>
      <t xml:space="preserve">با قدرت 300600 </t>
    </r>
    <r>
      <rPr>
        <sz val="12"/>
        <rFont val="B Badr"/>
        <family val="0"/>
      </rPr>
      <t>KVA</t>
    </r>
  </si>
  <si>
    <t>تا پایان سال 91</t>
  </si>
  <si>
    <t>به تفكيك تعرفه : خانگي 73993-عمومي 3056- كشاورزي 1745- صنعتي 489- تجاري 10330</t>
  </si>
  <si>
    <r>
      <t xml:space="preserve">با قدرت 316785 </t>
    </r>
    <r>
      <rPr>
        <sz val="12"/>
        <rFont val="B Badr"/>
        <family val="0"/>
      </rPr>
      <t>KVA</t>
    </r>
  </si>
  <si>
    <t>زيرديپلم 4 -ديپلم 7- فوق ديپلم 3- ليسانس9</t>
  </si>
  <si>
    <t>تا پایان سال92</t>
  </si>
  <si>
    <t>به تفكيك تعرفه : خانگي 76931-عمومي 3191- كشاورزي 1859- صنعتي 548- تجاري 10679</t>
  </si>
  <si>
    <r>
      <t xml:space="preserve">با قدرت 338950 </t>
    </r>
    <r>
      <rPr>
        <sz val="12"/>
        <rFont val="B Badr"/>
        <family val="0"/>
      </rPr>
      <t>KVA</t>
    </r>
  </si>
  <si>
    <t>زيرديپلم 3 -ديپلم 7- فوق ديپلم 3- ليسانس14</t>
  </si>
  <si>
    <t>زيرديپلم 3 -ديپلم 7- فوق ديپلم 3- ليسانس12</t>
  </si>
  <si>
    <t>تا پایان سال 93</t>
  </si>
  <si>
    <t>به تفكيك تعرفه : خانگي 79678-عمومي 3302- كشاورزي 2014- صنعتي 585- تجاري 11085</t>
  </si>
  <si>
    <r>
      <t xml:space="preserve">با قدرت 362740 </t>
    </r>
    <r>
      <rPr>
        <sz val="12"/>
        <rFont val="B Badr"/>
        <family val="0"/>
      </rPr>
      <t>KVA</t>
    </r>
  </si>
  <si>
    <t>تا پایان سال 1394</t>
  </si>
  <si>
    <r>
      <t xml:space="preserve">با قدرت 413215 </t>
    </r>
    <r>
      <rPr>
        <sz val="12"/>
        <rFont val="B Badr"/>
        <family val="0"/>
      </rPr>
      <t>KVA</t>
    </r>
  </si>
  <si>
    <t>فوق ديپلم 1 -ديپلم 7- فوق ديپلم 3- ليسانس12</t>
  </si>
  <si>
    <t>به تفكيك تعرفه : خانگي 81575-عمومي 3415- كشاورزي 2108- صنعتي 628- تجاري 11364</t>
  </si>
  <si>
    <t>نودان</t>
  </si>
  <si>
    <t>كازرون - خشت - قائميه-بالاده-نودان</t>
  </si>
  <si>
    <t>تا پایان  سال 1395</t>
  </si>
  <si>
    <t>به تفكيك تعرفه : خانگي 83708-عمومي 3561- كشاورزي 2173 - صنعتی662- تجاري 11572</t>
  </si>
  <si>
    <r>
      <t xml:space="preserve">با قدرت 433695 </t>
    </r>
    <r>
      <rPr>
        <sz val="12"/>
        <rFont val="B Badr"/>
        <family val="0"/>
      </rPr>
      <t>KVA</t>
    </r>
  </si>
  <si>
    <t>فوق ديپلم 0 -ديپلم 7- فوق ديپلم 2- ليسانس17- فوق لیسانس2</t>
  </si>
  <si>
    <t>روشنایی معابر</t>
  </si>
  <si>
    <t>تا پایان  سال 1396</t>
  </si>
  <si>
    <t>تا پایان سال  1397</t>
  </si>
  <si>
    <t>به تفکیک تعرفه: خانگی87314-عمومی3021-کشاورزی2349-صنعتی666-تجاری12224-روشنایی معابر992</t>
  </si>
  <si>
    <t>با قدرت 418223 KVA</t>
  </si>
  <si>
    <t>زیر دیپلم0-دیپلم6-فوق دیپلم1-لیسانس14-فوق لیسانس5</t>
  </si>
  <si>
    <t>كازرون - خشت --بالاده</t>
  </si>
  <si>
    <t>تا پایان سال  1398</t>
  </si>
  <si>
    <t>به تفکیک تعرفه: خانگی73375-عمومی2713-کشاورزی2066-صنعتی610-تجاری10806-روشنایی معابر1075</t>
  </si>
  <si>
    <t>با قدرت 379438 KVA</t>
  </si>
  <si>
    <t>زیر دیپلم0-دیپلم5-فوق دیپلم1-لیسانس12-فوق لیسانس6</t>
  </si>
  <si>
    <t>تا پایان  سال  1399</t>
  </si>
  <si>
    <t>به تفکیک تعرفه: خانگی74266-عمومی2792-کشاورزی2007-صنعتی623-تجاری10929-روشنایی معابر1088</t>
  </si>
  <si>
    <t>با قدرت 404715 KVA</t>
  </si>
  <si>
    <t>زیر دیپلم0-دیپلم0-فوق دیپلم0-لیسانس11-فوق لیسانس4</t>
  </si>
  <si>
    <t>تا پایان  سال  1400</t>
  </si>
  <si>
    <t>به تفکیک تعرفه: خانگی75747-عمومی2857-کشاورزی2063-صنعتی651-تجاری11132-روشنایی معابر1088</t>
  </si>
  <si>
    <t>با قدرت 420890 KVA</t>
  </si>
  <si>
    <t>زیر دیپلم0-دیپلم0-فوق دیپلم0-لیسانس10-فوق لیسانس3</t>
  </si>
  <si>
    <t xml:space="preserve">روشنايي معابر </t>
  </si>
  <si>
    <t>تا پایان   سال  1401</t>
  </si>
</sst>
</file>

<file path=xl/styles.xml><?xml version="1.0" encoding="utf-8"?>
<styleSheet xmlns="http://schemas.openxmlformats.org/spreadsheetml/2006/main">
  <numFmts count="3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ريال&quot;#,##0_-;&quot;ريال&quot;#,##0\-"/>
    <numFmt numFmtId="173" formatCode="&quot;ريال&quot;#,##0_-;[Red]&quot;ريال&quot;#,##0\-"/>
    <numFmt numFmtId="174" formatCode="&quot;ريال&quot;#,##0.00_-;&quot;ريال&quot;#,##0.00\-"/>
    <numFmt numFmtId="175" formatCode="&quot;ريال&quot;#,##0.00_-;[Red]&quot;ريال&quot;#,##0.00\-"/>
    <numFmt numFmtId="176" formatCode="_-&quot;ريال&quot;* #,##0_-;_-&quot;ريال&quot;* #,##0\-;_-&quot;ريال&quot;* &quot;-&quot;_-;_-@_-"/>
    <numFmt numFmtId="177" formatCode="_-&quot;ريال&quot;* #,##0.00_-;_-&quot;ريال&quot;* #,##0.00\-;_-&quot;ريال&quot;* &quot;-&quot;??_-;_-@_-"/>
    <numFmt numFmtId="178" formatCode="&quot;ريال&quot;\ #,##0;\-&quot;ريال&quot;\ #,##0"/>
    <numFmt numFmtId="179" formatCode="&quot;ريال&quot;\ #,##0;[Red]\-&quot;ريال&quot;\ #,##0"/>
    <numFmt numFmtId="180" formatCode="&quot;ريال&quot;\ #,##0.00;\-&quot;ريال&quot;\ #,##0.00"/>
    <numFmt numFmtId="181" formatCode="&quot;ريال&quot;\ #,##0.00;[Red]\-&quot;ريال&quot;\ #,##0.00"/>
    <numFmt numFmtId="182" formatCode="_-&quot;ريال&quot;\ * #,##0_-;\-&quot;ريال&quot;\ * #,##0_-;_-&quot;ريال&quot;\ * &quot;-&quot;_-;_-@_-"/>
    <numFmt numFmtId="183" formatCode="_-* #,##0_-;\-* #,##0_-;_-* &quot;-&quot;_-;_-@_-"/>
    <numFmt numFmtId="184" formatCode="_-&quot;ريال&quot;\ * #,##0.00_-;\-&quot;ريال&quot;\ * #,##0.00_-;_-&quot;ريال&quot;\ * &quot;-&quot;??_-;_-@_-"/>
    <numFmt numFmtId="185" formatCode="_-* #,##0.00_-;\-* #,##0.00_-;_-* &quot;-&quot;??_-;_-@_-"/>
    <numFmt numFmtId="186" formatCode="#,##0.0"/>
    <numFmt numFmtId="187" formatCode="0.0%"/>
    <numFmt numFmtId="188" formatCode="0.0"/>
    <numFmt numFmtId="189" formatCode="#,##0.000"/>
    <numFmt numFmtId="190" formatCode="#,##0.0000"/>
    <numFmt numFmtId="191" formatCode="0.0000"/>
    <numFmt numFmtId="192" formatCode="0.000"/>
  </numFmts>
  <fonts count="61">
    <font>
      <sz val="10"/>
      <name val="Arial"/>
      <family val="0"/>
    </font>
    <font>
      <b/>
      <sz val="12"/>
      <name val="Nazanin"/>
      <family val="0"/>
    </font>
    <font>
      <sz val="12"/>
      <name val="Badr"/>
      <family val="0"/>
    </font>
    <font>
      <b/>
      <sz val="12"/>
      <name val="Badr"/>
      <family val="0"/>
    </font>
    <font>
      <b/>
      <sz val="14"/>
      <name val="Nazanin"/>
      <family val="0"/>
    </font>
    <font>
      <b/>
      <sz val="16"/>
      <name val="Badr"/>
      <family val="0"/>
    </font>
    <font>
      <sz val="8"/>
      <name val="Arial"/>
      <family val="2"/>
    </font>
    <font>
      <b/>
      <sz val="12"/>
      <name val="B Badr"/>
      <family val="0"/>
    </font>
    <font>
      <b/>
      <sz val="16"/>
      <name val="B Badr"/>
      <family val="0"/>
    </font>
    <font>
      <b/>
      <sz val="14"/>
      <name val="B Badr"/>
      <family val="0"/>
    </font>
    <font>
      <sz val="12"/>
      <name val="B Badr"/>
      <family val="0"/>
    </font>
    <font>
      <b/>
      <sz val="18"/>
      <name val="B Badr"/>
      <family val="0"/>
    </font>
    <font>
      <sz val="14"/>
      <name val="B Titr"/>
      <family val="0"/>
    </font>
    <font>
      <sz val="20"/>
      <name val="B Titr"/>
      <family val="0"/>
    </font>
    <font>
      <sz val="10"/>
      <name val="B Titr"/>
      <family val="0"/>
    </font>
    <font>
      <sz val="18"/>
      <name val="B Titr"/>
      <family val="0"/>
    </font>
    <font>
      <sz val="10"/>
      <name val="B Badr"/>
      <family val="0"/>
    </font>
    <font>
      <sz val="18"/>
      <name val="B Badr"/>
      <family val="0"/>
    </font>
    <font>
      <b/>
      <sz val="10"/>
      <name val="B Badr"/>
      <family val="0"/>
    </font>
    <font>
      <sz val="16"/>
      <name val="B Badr"/>
      <family val="0"/>
    </font>
    <font>
      <sz val="9"/>
      <name val="B Badr"/>
      <family val="0"/>
    </font>
    <font>
      <b/>
      <sz val="10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2"/>
      <name val="B Titr"/>
      <family val="0"/>
    </font>
    <font>
      <sz val="12"/>
      <color indexed="8"/>
      <name val="B Titr"/>
      <family val="0"/>
    </font>
    <font>
      <sz val="12"/>
      <color indexed="12"/>
      <name val="B Titr"/>
      <family val="0"/>
    </font>
    <font>
      <sz val="11"/>
      <color indexed="12"/>
      <name val="B Titr"/>
      <family val="0"/>
    </font>
    <font>
      <sz val="14"/>
      <color indexed="12"/>
      <name val="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5" xfId="0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" fontId="8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3" fontId="8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right"/>
    </xf>
    <xf numFmtId="9" fontId="8" fillId="0" borderId="27" xfId="57" applyFont="1" applyBorder="1" applyAlignment="1">
      <alignment horizontal="center" vertical="center" readingOrder="2"/>
    </xf>
    <xf numFmtId="0" fontId="10" fillId="0" borderId="32" xfId="0" applyFont="1" applyBorder="1" applyAlignment="1">
      <alignment horizontal="center" vertical="justify"/>
    </xf>
    <xf numFmtId="0" fontId="7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9" fontId="9" fillId="0" borderId="26" xfId="57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0" fontId="8" fillId="0" borderId="28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9" fontId="9" fillId="0" borderId="32" xfId="57" applyFont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0" fontId="8" fillId="0" borderId="34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188" fontId="8" fillId="0" borderId="27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right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1" fillId="0" borderId="28" xfId="0" applyFont="1" applyBorder="1" applyAlignment="1">
      <alignment/>
    </xf>
    <xf numFmtId="1" fontId="8" fillId="0" borderId="27" xfId="0" applyNumberFormat="1" applyFont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25" xfId="0" applyFill="1" applyBorder="1" applyAlignment="1">
      <alignment/>
    </xf>
    <xf numFmtId="3" fontId="9" fillId="0" borderId="26" xfId="0" applyNumberFormat="1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0" fillId="0" borderId="32" xfId="0" applyFont="1" applyBorder="1" applyAlignment="1">
      <alignment horizontal="center" vertical="justify"/>
    </xf>
    <xf numFmtId="0" fontId="9" fillId="33" borderId="35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3" fontId="9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21" fillId="0" borderId="32" xfId="0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0" fillId="35" borderId="24" xfId="0" applyFill="1" applyBorder="1" applyAlignment="1">
      <alignment/>
    </xf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187'!A1" /><Relationship Id="rId2" Type="http://schemas.openxmlformats.org/officeDocument/2006/relationships/hyperlink" Target="#'p287'!A1" /><Relationship Id="rId3" Type="http://schemas.openxmlformats.org/officeDocument/2006/relationships/hyperlink" Target="#'p188'!A1" /><Relationship Id="rId4" Type="http://schemas.openxmlformats.org/officeDocument/2006/relationships/hyperlink" Target="#'p288'!A1" /><Relationship Id="rId5" Type="http://schemas.openxmlformats.org/officeDocument/2006/relationships/hyperlink" Target="#'p189'!A1" /><Relationship Id="rId6" Type="http://schemas.openxmlformats.org/officeDocument/2006/relationships/hyperlink" Target="#'p289'!A1" /><Relationship Id="rId7" Type="http://schemas.openxmlformats.org/officeDocument/2006/relationships/hyperlink" Target="#'p190'!A1" /><Relationship Id="rId8" Type="http://schemas.openxmlformats.org/officeDocument/2006/relationships/hyperlink" Target="#'p290'!A1" /><Relationship Id="rId9" Type="http://schemas.openxmlformats.org/officeDocument/2006/relationships/hyperlink" Target="#'p191'!A1" /><Relationship Id="rId10" Type="http://schemas.openxmlformats.org/officeDocument/2006/relationships/hyperlink" Target="#'p291'!A1" /><Relationship Id="rId11" Type="http://schemas.openxmlformats.org/officeDocument/2006/relationships/hyperlink" Target="#'p192'!A1" /><Relationship Id="rId12" Type="http://schemas.openxmlformats.org/officeDocument/2006/relationships/hyperlink" Target="#'p292'!A1" /><Relationship Id="rId13" Type="http://schemas.openxmlformats.org/officeDocument/2006/relationships/hyperlink" Target="#'p193'!A1" /><Relationship Id="rId14" Type="http://schemas.openxmlformats.org/officeDocument/2006/relationships/hyperlink" Target="#'p293'!A1" /><Relationship Id="rId15" Type="http://schemas.openxmlformats.org/officeDocument/2006/relationships/hyperlink" Target="#'p194'!A1" /><Relationship Id="rId16" Type="http://schemas.openxmlformats.org/officeDocument/2006/relationships/hyperlink" Target="#'p294'!A1" /><Relationship Id="rId17" Type="http://schemas.openxmlformats.org/officeDocument/2006/relationships/hyperlink" Target="#'p295'!A1" /><Relationship Id="rId18" Type="http://schemas.openxmlformats.org/officeDocument/2006/relationships/hyperlink" Target="#'p195'!A1" /><Relationship Id="rId19" Type="http://schemas.openxmlformats.org/officeDocument/2006/relationships/hyperlink" Target="#'p296'!A1" /><Relationship Id="rId20" Type="http://schemas.openxmlformats.org/officeDocument/2006/relationships/hyperlink" Target="#'p196'!A1" /><Relationship Id="rId21" Type="http://schemas.openxmlformats.org/officeDocument/2006/relationships/hyperlink" Target="#'p297'!A1" /><Relationship Id="rId22" Type="http://schemas.openxmlformats.org/officeDocument/2006/relationships/hyperlink" Target="#'p197'!A1" /><Relationship Id="rId23" Type="http://schemas.openxmlformats.org/officeDocument/2006/relationships/hyperlink" Target="#'p298'!A1" /><Relationship Id="rId24" Type="http://schemas.openxmlformats.org/officeDocument/2006/relationships/hyperlink" Target="#'p198'!A1" /><Relationship Id="rId25" Type="http://schemas.openxmlformats.org/officeDocument/2006/relationships/hyperlink" Target="#'p299'!A1" /><Relationship Id="rId26" Type="http://schemas.openxmlformats.org/officeDocument/2006/relationships/hyperlink" Target="#'p199'!A1" /><Relationship Id="rId27" Type="http://schemas.openxmlformats.org/officeDocument/2006/relationships/hyperlink" Target="#'p21400'!A1" /><Relationship Id="rId28" Type="http://schemas.openxmlformats.org/officeDocument/2006/relationships/hyperlink" Target="#'p11400'!A1" /><Relationship Id="rId29" Type="http://schemas.openxmlformats.org/officeDocument/2006/relationships/hyperlink" Target="#'p11401'!A1" /><Relationship Id="rId30" Type="http://schemas.openxmlformats.org/officeDocument/2006/relationships/hyperlink" Target="#'p21401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1</xdr:row>
      <xdr:rowOff>95250</xdr:rowOff>
    </xdr:from>
    <xdr:ext cx="3276600" cy="542925"/>
    <xdr:sp fLocksText="0">
      <xdr:nvSpPr>
        <xdr:cNvPr id="1" name="Text Box 13"/>
        <xdr:cNvSpPr txBox="1">
          <a:spLocks noChangeArrowheads="1"/>
        </xdr:cNvSpPr>
      </xdr:nvSpPr>
      <xdr:spPr>
        <a:xfrm>
          <a:off x="2152650" y="2571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خلاصه آمار مديريت برق كازرون تا پايان سال 87</a:t>
          </a:r>
        </a:p>
      </xdr:txBody>
    </xdr:sp>
    <xdr:clientData/>
  </xdr:oneCellAnchor>
  <xdr:twoCellAnchor>
    <xdr:from>
      <xdr:col>2</xdr:col>
      <xdr:colOff>333375</xdr:colOff>
      <xdr:row>1</xdr:row>
      <xdr:rowOff>95250</xdr:rowOff>
    </xdr:from>
    <xdr:to>
      <xdr:col>3</xdr:col>
      <xdr:colOff>323850</xdr:colOff>
      <xdr:row>3</xdr:row>
      <xdr:rowOff>38100</xdr:rowOff>
    </xdr:to>
    <xdr:sp fLocksText="0">
      <xdr:nvSpPr>
        <xdr:cNvPr id="2" name="Text Box 14">
          <a:hlinkClick r:id="rId1"/>
        </xdr:cNvPr>
        <xdr:cNvSpPr txBox="1">
          <a:spLocks noChangeArrowheads="1"/>
        </xdr:cNvSpPr>
      </xdr:nvSpPr>
      <xdr:spPr>
        <a:xfrm>
          <a:off x="1552575" y="2571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3</xdr:row>
      <xdr:rowOff>47625</xdr:rowOff>
    </xdr:from>
    <xdr:to>
      <xdr:col>3</xdr:col>
      <xdr:colOff>323850</xdr:colOff>
      <xdr:row>4</xdr:row>
      <xdr:rowOff>152400</xdr:rowOff>
    </xdr:to>
    <xdr:sp fLocksText="0">
      <xdr:nvSpPr>
        <xdr:cNvPr id="3" name="Text Box 15">
          <a:hlinkClick r:id="rId2"/>
        </xdr:cNvPr>
        <xdr:cNvSpPr txBox="1">
          <a:spLocks noChangeArrowheads="1"/>
        </xdr:cNvSpPr>
      </xdr:nvSpPr>
      <xdr:spPr>
        <a:xfrm>
          <a:off x="1552575" y="5334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323850</xdr:colOff>
      <xdr:row>4</xdr:row>
      <xdr:rowOff>152400</xdr:rowOff>
    </xdr:from>
    <xdr:ext cx="3276600" cy="542925"/>
    <xdr:sp fLocksText="0">
      <xdr:nvSpPr>
        <xdr:cNvPr id="4" name="Text Box 13"/>
        <xdr:cNvSpPr txBox="1">
          <a:spLocks noChangeArrowheads="1"/>
        </xdr:cNvSpPr>
      </xdr:nvSpPr>
      <xdr:spPr>
        <a:xfrm>
          <a:off x="2152650" y="8001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كازرون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 88</a:t>
          </a:r>
        </a:p>
      </xdr:txBody>
    </xdr:sp>
    <xdr:clientData/>
  </xdr:oneCellAnchor>
  <xdr:twoCellAnchor>
    <xdr:from>
      <xdr:col>2</xdr:col>
      <xdr:colOff>333375</xdr:colOff>
      <xdr:row>4</xdr:row>
      <xdr:rowOff>152400</xdr:rowOff>
    </xdr:from>
    <xdr:to>
      <xdr:col>3</xdr:col>
      <xdr:colOff>323850</xdr:colOff>
      <xdr:row>6</xdr:row>
      <xdr:rowOff>95250</xdr:rowOff>
    </xdr:to>
    <xdr:sp fLocksText="0">
      <xdr:nvSpPr>
        <xdr:cNvPr id="5" name="Text Box 14">
          <a:hlinkClick r:id="rId3"/>
        </xdr:cNvPr>
        <xdr:cNvSpPr txBox="1">
          <a:spLocks noChangeArrowheads="1"/>
        </xdr:cNvSpPr>
      </xdr:nvSpPr>
      <xdr:spPr>
        <a:xfrm>
          <a:off x="1552575" y="8001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6</xdr:row>
      <xdr:rowOff>104775</xdr:rowOff>
    </xdr:from>
    <xdr:to>
      <xdr:col>3</xdr:col>
      <xdr:colOff>323850</xdr:colOff>
      <xdr:row>8</xdr:row>
      <xdr:rowOff>47625</xdr:rowOff>
    </xdr:to>
    <xdr:sp fLocksText="0">
      <xdr:nvSpPr>
        <xdr:cNvPr id="6" name="Text Box 15">
          <a:hlinkClick r:id="rId4"/>
        </xdr:cNvPr>
        <xdr:cNvSpPr txBox="1">
          <a:spLocks noChangeArrowheads="1"/>
        </xdr:cNvSpPr>
      </xdr:nvSpPr>
      <xdr:spPr>
        <a:xfrm>
          <a:off x="1552575" y="10763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314325</xdr:colOff>
      <xdr:row>8</xdr:row>
      <xdr:rowOff>47625</xdr:rowOff>
    </xdr:from>
    <xdr:ext cx="3276600" cy="542925"/>
    <xdr:sp fLocksText="0">
      <xdr:nvSpPr>
        <xdr:cNvPr id="7" name="Text Box 13"/>
        <xdr:cNvSpPr txBox="1">
          <a:spLocks noChangeArrowheads="1"/>
        </xdr:cNvSpPr>
      </xdr:nvSpPr>
      <xdr:spPr>
        <a:xfrm>
          <a:off x="2143125" y="13430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كازرون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 89</a:t>
          </a:r>
        </a:p>
      </xdr:txBody>
    </xdr:sp>
    <xdr:clientData/>
  </xdr:oneCellAnchor>
  <xdr:twoCellAnchor>
    <xdr:from>
      <xdr:col>2</xdr:col>
      <xdr:colOff>323850</xdr:colOff>
      <xdr:row>8</xdr:row>
      <xdr:rowOff>47625</xdr:rowOff>
    </xdr:from>
    <xdr:to>
      <xdr:col>3</xdr:col>
      <xdr:colOff>314325</xdr:colOff>
      <xdr:row>9</xdr:row>
      <xdr:rowOff>152400</xdr:rowOff>
    </xdr:to>
    <xdr:sp fLocksText="0">
      <xdr:nvSpPr>
        <xdr:cNvPr id="8" name="Text Box 14">
          <a:hlinkClick r:id="rId5"/>
        </xdr:cNvPr>
        <xdr:cNvSpPr txBox="1">
          <a:spLocks noChangeArrowheads="1"/>
        </xdr:cNvSpPr>
      </xdr:nvSpPr>
      <xdr:spPr>
        <a:xfrm>
          <a:off x="1543050" y="13430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10</xdr:row>
      <xdr:rowOff>0</xdr:rowOff>
    </xdr:from>
    <xdr:to>
      <xdr:col>3</xdr:col>
      <xdr:colOff>314325</xdr:colOff>
      <xdr:row>11</xdr:row>
      <xdr:rowOff>104775</xdr:rowOff>
    </xdr:to>
    <xdr:sp fLocksText="0">
      <xdr:nvSpPr>
        <xdr:cNvPr id="9" name="Text Box 15">
          <a:hlinkClick r:id="rId6"/>
        </xdr:cNvPr>
        <xdr:cNvSpPr txBox="1">
          <a:spLocks noChangeArrowheads="1"/>
        </xdr:cNvSpPr>
      </xdr:nvSpPr>
      <xdr:spPr>
        <a:xfrm>
          <a:off x="1543050" y="16192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314325</xdr:colOff>
      <xdr:row>11</xdr:row>
      <xdr:rowOff>104775</xdr:rowOff>
    </xdr:from>
    <xdr:ext cx="3276600" cy="542925"/>
    <xdr:sp fLocksText="0">
      <xdr:nvSpPr>
        <xdr:cNvPr id="10" name="Text Box 13"/>
        <xdr:cNvSpPr txBox="1">
          <a:spLocks noChangeArrowheads="1"/>
        </xdr:cNvSpPr>
      </xdr:nvSpPr>
      <xdr:spPr>
        <a:xfrm>
          <a:off x="2143125" y="18859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كازرون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90</a:t>
          </a:r>
        </a:p>
      </xdr:txBody>
    </xdr:sp>
    <xdr:clientData/>
  </xdr:oneCellAnchor>
  <xdr:twoCellAnchor>
    <xdr:from>
      <xdr:col>2</xdr:col>
      <xdr:colOff>323850</xdr:colOff>
      <xdr:row>11</xdr:row>
      <xdr:rowOff>104775</xdr:rowOff>
    </xdr:from>
    <xdr:to>
      <xdr:col>3</xdr:col>
      <xdr:colOff>314325</xdr:colOff>
      <xdr:row>12</xdr:row>
      <xdr:rowOff>209550</xdr:rowOff>
    </xdr:to>
    <xdr:sp fLocksText="0">
      <xdr:nvSpPr>
        <xdr:cNvPr id="11" name="Text Box 14">
          <a:hlinkClick r:id="rId7"/>
        </xdr:cNvPr>
        <xdr:cNvSpPr txBox="1">
          <a:spLocks noChangeArrowheads="1"/>
        </xdr:cNvSpPr>
      </xdr:nvSpPr>
      <xdr:spPr>
        <a:xfrm>
          <a:off x="1543050" y="18859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12</xdr:row>
      <xdr:rowOff>219075</xdr:rowOff>
    </xdr:from>
    <xdr:to>
      <xdr:col>3</xdr:col>
      <xdr:colOff>314325</xdr:colOff>
      <xdr:row>13</xdr:row>
      <xdr:rowOff>85725</xdr:rowOff>
    </xdr:to>
    <xdr:sp fLocksText="0">
      <xdr:nvSpPr>
        <xdr:cNvPr id="12" name="Text Box 15">
          <a:hlinkClick r:id="rId8"/>
        </xdr:cNvPr>
        <xdr:cNvSpPr txBox="1">
          <a:spLocks noChangeArrowheads="1"/>
        </xdr:cNvSpPr>
      </xdr:nvSpPr>
      <xdr:spPr>
        <a:xfrm>
          <a:off x="1543050" y="21621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304800</xdr:colOff>
      <xdr:row>13</xdr:row>
      <xdr:rowOff>85725</xdr:rowOff>
    </xdr:from>
    <xdr:ext cx="3276600" cy="542925"/>
    <xdr:sp fLocksText="0">
      <xdr:nvSpPr>
        <xdr:cNvPr id="13" name="Text Box 13"/>
        <xdr:cNvSpPr txBox="1">
          <a:spLocks noChangeArrowheads="1"/>
        </xdr:cNvSpPr>
      </xdr:nvSpPr>
      <xdr:spPr>
        <a:xfrm>
          <a:off x="2133600" y="24288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كازرون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91</a:t>
          </a:r>
        </a:p>
      </xdr:txBody>
    </xdr:sp>
    <xdr:clientData/>
  </xdr:oneCellAnchor>
  <xdr:twoCellAnchor>
    <xdr:from>
      <xdr:col>2</xdr:col>
      <xdr:colOff>314325</xdr:colOff>
      <xdr:row>13</xdr:row>
      <xdr:rowOff>85725</xdr:rowOff>
    </xdr:from>
    <xdr:to>
      <xdr:col>3</xdr:col>
      <xdr:colOff>304800</xdr:colOff>
      <xdr:row>13</xdr:row>
      <xdr:rowOff>352425</xdr:rowOff>
    </xdr:to>
    <xdr:sp fLocksText="0">
      <xdr:nvSpPr>
        <xdr:cNvPr id="14" name="Text Box 14">
          <a:hlinkClick r:id="rId9"/>
        </xdr:cNvPr>
        <xdr:cNvSpPr txBox="1">
          <a:spLocks noChangeArrowheads="1"/>
        </xdr:cNvSpPr>
      </xdr:nvSpPr>
      <xdr:spPr>
        <a:xfrm>
          <a:off x="1533525" y="24288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314325</xdr:colOff>
      <xdr:row>13</xdr:row>
      <xdr:rowOff>361950</xdr:rowOff>
    </xdr:from>
    <xdr:to>
      <xdr:col>3</xdr:col>
      <xdr:colOff>304800</xdr:colOff>
      <xdr:row>14</xdr:row>
      <xdr:rowOff>95250</xdr:rowOff>
    </xdr:to>
    <xdr:sp fLocksText="0">
      <xdr:nvSpPr>
        <xdr:cNvPr id="15" name="Text Box 15">
          <a:hlinkClick r:id="rId10"/>
        </xdr:cNvPr>
        <xdr:cNvSpPr txBox="1">
          <a:spLocks noChangeArrowheads="1"/>
        </xdr:cNvSpPr>
      </xdr:nvSpPr>
      <xdr:spPr>
        <a:xfrm>
          <a:off x="1533525" y="27051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304800</xdr:colOff>
      <xdr:row>14</xdr:row>
      <xdr:rowOff>95250</xdr:rowOff>
    </xdr:from>
    <xdr:ext cx="3276600" cy="542925"/>
    <xdr:sp fLocksText="0">
      <xdr:nvSpPr>
        <xdr:cNvPr id="16" name="Text Box 13"/>
        <xdr:cNvSpPr txBox="1">
          <a:spLocks noChangeArrowheads="1"/>
        </xdr:cNvSpPr>
      </xdr:nvSpPr>
      <xdr:spPr>
        <a:xfrm>
          <a:off x="2133600" y="29718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كازرون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92 </a:t>
          </a:r>
        </a:p>
      </xdr:txBody>
    </xdr:sp>
    <xdr:clientData/>
  </xdr:oneCellAnchor>
  <xdr:twoCellAnchor>
    <xdr:from>
      <xdr:col>2</xdr:col>
      <xdr:colOff>314325</xdr:colOff>
      <xdr:row>14</xdr:row>
      <xdr:rowOff>104775</xdr:rowOff>
    </xdr:from>
    <xdr:to>
      <xdr:col>3</xdr:col>
      <xdr:colOff>304800</xdr:colOff>
      <xdr:row>16</xdr:row>
      <xdr:rowOff>47625</xdr:rowOff>
    </xdr:to>
    <xdr:sp fLocksText="0">
      <xdr:nvSpPr>
        <xdr:cNvPr id="17" name="Text Box 14">
          <a:hlinkClick r:id="rId11"/>
        </xdr:cNvPr>
        <xdr:cNvSpPr txBox="1">
          <a:spLocks noChangeArrowheads="1"/>
        </xdr:cNvSpPr>
      </xdr:nvSpPr>
      <xdr:spPr>
        <a:xfrm>
          <a:off x="1533525" y="29813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314325</xdr:colOff>
      <xdr:row>16</xdr:row>
      <xdr:rowOff>47625</xdr:rowOff>
    </xdr:from>
    <xdr:to>
      <xdr:col>3</xdr:col>
      <xdr:colOff>304800</xdr:colOff>
      <xdr:row>17</xdr:row>
      <xdr:rowOff>152400</xdr:rowOff>
    </xdr:to>
    <xdr:sp fLocksText="0">
      <xdr:nvSpPr>
        <xdr:cNvPr id="18" name="Text Box 15">
          <a:hlinkClick r:id="rId12"/>
        </xdr:cNvPr>
        <xdr:cNvSpPr txBox="1">
          <a:spLocks noChangeArrowheads="1"/>
        </xdr:cNvSpPr>
      </xdr:nvSpPr>
      <xdr:spPr>
        <a:xfrm>
          <a:off x="1533525" y="32480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304800</xdr:colOff>
      <xdr:row>17</xdr:row>
      <xdr:rowOff>152400</xdr:rowOff>
    </xdr:from>
    <xdr:ext cx="3276600" cy="542925"/>
    <xdr:sp fLocksText="0">
      <xdr:nvSpPr>
        <xdr:cNvPr id="19" name="Text Box 13"/>
        <xdr:cNvSpPr txBox="1">
          <a:spLocks noChangeArrowheads="1"/>
        </xdr:cNvSpPr>
      </xdr:nvSpPr>
      <xdr:spPr>
        <a:xfrm>
          <a:off x="2133600" y="35147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كازرون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93</a:t>
          </a:r>
        </a:p>
      </xdr:txBody>
    </xdr:sp>
    <xdr:clientData/>
  </xdr:oneCellAnchor>
  <xdr:twoCellAnchor>
    <xdr:from>
      <xdr:col>2</xdr:col>
      <xdr:colOff>314325</xdr:colOff>
      <xdr:row>18</xdr:row>
      <xdr:rowOff>0</xdr:rowOff>
    </xdr:from>
    <xdr:to>
      <xdr:col>3</xdr:col>
      <xdr:colOff>304800</xdr:colOff>
      <xdr:row>19</xdr:row>
      <xdr:rowOff>104775</xdr:rowOff>
    </xdr:to>
    <xdr:sp fLocksText="0">
      <xdr:nvSpPr>
        <xdr:cNvPr id="20" name="Text Box 14">
          <a:hlinkClick r:id="rId13"/>
        </xdr:cNvPr>
        <xdr:cNvSpPr txBox="1">
          <a:spLocks noChangeArrowheads="1"/>
        </xdr:cNvSpPr>
      </xdr:nvSpPr>
      <xdr:spPr>
        <a:xfrm>
          <a:off x="1533525" y="35242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314325</xdr:colOff>
      <xdr:row>19</xdr:row>
      <xdr:rowOff>104775</xdr:rowOff>
    </xdr:from>
    <xdr:to>
      <xdr:col>3</xdr:col>
      <xdr:colOff>304800</xdr:colOff>
      <xdr:row>21</xdr:row>
      <xdr:rowOff>47625</xdr:rowOff>
    </xdr:to>
    <xdr:sp fLocksText="0">
      <xdr:nvSpPr>
        <xdr:cNvPr id="21" name="Text Box 14">
          <a:hlinkClick r:id="rId14"/>
        </xdr:cNvPr>
        <xdr:cNvSpPr txBox="1">
          <a:spLocks noChangeArrowheads="1"/>
        </xdr:cNvSpPr>
      </xdr:nvSpPr>
      <xdr:spPr>
        <a:xfrm>
          <a:off x="1533525" y="37909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304800</xdr:colOff>
      <xdr:row>21</xdr:row>
      <xdr:rowOff>47625</xdr:rowOff>
    </xdr:from>
    <xdr:ext cx="3276600" cy="542925"/>
    <xdr:sp fLocksText="0">
      <xdr:nvSpPr>
        <xdr:cNvPr id="22" name="Text Box 13"/>
        <xdr:cNvSpPr txBox="1">
          <a:spLocks noChangeArrowheads="1"/>
        </xdr:cNvSpPr>
      </xdr:nvSpPr>
      <xdr:spPr>
        <a:xfrm>
          <a:off x="2133600" y="40576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كازرون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سال94</a:t>
          </a:r>
        </a:p>
      </xdr:txBody>
    </xdr:sp>
    <xdr:clientData/>
  </xdr:oneCellAnchor>
  <xdr:twoCellAnchor>
    <xdr:from>
      <xdr:col>2</xdr:col>
      <xdr:colOff>304800</xdr:colOff>
      <xdr:row>21</xdr:row>
      <xdr:rowOff>57150</xdr:rowOff>
    </xdr:from>
    <xdr:to>
      <xdr:col>3</xdr:col>
      <xdr:colOff>295275</xdr:colOff>
      <xdr:row>23</xdr:row>
      <xdr:rowOff>0</xdr:rowOff>
    </xdr:to>
    <xdr:sp fLocksText="0">
      <xdr:nvSpPr>
        <xdr:cNvPr id="23" name="Text Box 14">
          <a:hlinkClick r:id="rId15"/>
        </xdr:cNvPr>
        <xdr:cNvSpPr txBox="1">
          <a:spLocks noChangeArrowheads="1"/>
        </xdr:cNvSpPr>
      </xdr:nvSpPr>
      <xdr:spPr>
        <a:xfrm>
          <a:off x="1524000" y="40671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304800</xdr:colOff>
      <xdr:row>22</xdr:row>
      <xdr:rowOff>152400</xdr:rowOff>
    </xdr:from>
    <xdr:to>
      <xdr:col>3</xdr:col>
      <xdr:colOff>295275</xdr:colOff>
      <xdr:row>24</xdr:row>
      <xdr:rowOff>95250</xdr:rowOff>
    </xdr:to>
    <xdr:sp fLocksText="0">
      <xdr:nvSpPr>
        <xdr:cNvPr id="24" name="Text Box 14">
          <a:hlinkClick r:id="rId16"/>
        </xdr:cNvPr>
        <xdr:cNvSpPr txBox="1">
          <a:spLocks noChangeArrowheads="1"/>
        </xdr:cNvSpPr>
      </xdr:nvSpPr>
      <xdr:spPr>
        <a:xfrm>
          <a:off x="1524000" y="43243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314325</xdr:colOff>
      <xdr:row>24</xdr:row>
      <xdr:rowOff>114300</xdr:rowOff>
    </xdr:from>
    <xdr:ext cx="3276600" cy="542925"/>
    <xdr:sp fLocksText="0">
      <xdr:nvSpPr>
        <xdr:cNvPr id="25" name="Text Box 13"/>
        <xdr:cNvSpPr txBox="1">
          <a:spLocks noChangeArrowheads="1"/>
        </xdr:cNvSpPr>
      </xdr:nvSpPr>
      <xdr:spPr>
        <a:xfrm>
          <a:off x="2143125" y="46101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كازرون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 95</a:t>
          </a:r>
        </a:p>
      </xdr:txBody>
    </xdr:sp>
    <xdr:clientData/>
  </xdr:oneCellAnchor>
  <xdr:twoCellAnchor>
    <xdr:from>
      <xdr:col>2</xdr:col>
      <xdr:colOff>323850</xdr:colOff>
      <xdr:row>26</xdr:row>
      <xdr:rowOff>66675</xdr:rowOff>
    </xdr:from>
    <xdr:to>
      <xdr:col>3</xdr:col>
      <xdr:colOff>314325</xdr:colOff>
      <xdr:row>28</xdr:row>
      <xdr:rowOff>0</xdr:rowOff>
    </xdr:to>
    <xdr:sp fLocksText="0">
      <xdr:nvSpPr>
        <xdr:cNvPr id="26" name="Text Box 14">
          <a:hlinkClick r:id="rId17"/>
        </xdr:cNvPr>
        <xdr:cNvSpPr txBox="1">
          <a:spLocks noChangeArrowheads="1"/>
        </xdr:cNvSpPr>
      </xdr:nvSpPr>
      <xdr:spPr>
        <a:xfrm>
          <a:off x="1543050" y="4886325"/>
          <a:ext cx="6000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323850</xdr:colOff>
      <xdr:row>24</xdr:row>
      <xdr:rowOff>104775</xdr:rowOff>
    </xdr:from>
    <xdr:to>
      <xdr:col>3</xdr:col>
      <xdr:colOff>314325</xdr:colOff>
      <xdr:row>26</xdr:row>
      <xdr:rowOff>47625</xdr:rowOff>
    </xdr:to>
    <xdr:sp fLocksText="0">
      <xdr:nvSpPr>
        <xdr:cNvPr id="27" name="Text Box 14">
          <a:hlinkClick r:id="rId18"/>
        </xdr:cNvPr>
        <xdr:cNvSpPr txBox="1">
          <a:spLocks noChangeArrowheads="1"/>
        </xdr:cNvSpPr>
      </xdr:nvSpPr>
      <xdr:spPr>
        <a:xfrm>
          <a:off x="1543050" y="46005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oneCellAnchor>
    <xdr:from>
      <xdr:col>3</xdr:col>
      <xdr:colOff>314325</xdr:colOff>
      <xdr:row>28</xdr:row>
      <xdr:rowOff>9525</xdr:rowOff>
    </xdr:from>
    <xdr:ext cx="3276600" cy="542925"/>
    <xdr:sp fLocksText="0">
      <xdr:nvSpPr>
        <xdr:cNvPr id="28" name="Text Box 13"/>
        <xdr:cNvSpPr txBox="1">
          <a:spLocks noChangeArrowheads="1"/>
        </xdr:cNvSpPr>
      </xdr:nvSpPr>
      <xdr:spPr>
        <a:xfrm>
          <a:off x="2143125" y="51530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كازرون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سال  96</a:t>
          </a:r>
        </a:p>
      </xdr:txBody>
    </xdr:sp>
    <xdr:clientData/>
  </xdr:oneCellAnchor>
  <xdr:twoCellAnchor>
    <xdr:from>
      <xdr:col>2</xdr:col>
      <xdr:colOff>314325</xdr:colOff>
      <xdr:row>29</xdr:row>
      <xdr:rowOff>114300</xdr:rowOff>
    </xdr:from>
    <xdr:to>
      <xdr:col>3</xdr:col>
      <xdr:colOff>304800</xdr:colOff>
      <xdr:row>31</xdr:row>
      <xdr:rowOff>47625</xdr:rowOff>
    </xdr:to>
    <xdr:sp fLocksText="0">
      <xdr:nvSpPr>
        <xdr:cNvPr id="29" name="Text Box 14">
          <a:hlinkClick r:id="rId19"/>
        </xdr:cNvPr>
        <xdr:cNvSpPr txBox="1">
          <a:spLocks noChangeArrowheads="1"/>
        </xdr:cNvSpPr>
      </xdr:nvSpPr>
      <xdr:spPr>
        <a:xfrm>
          <a:off x="1533525" y="5419725"/>
          <a:ext cx="6000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314325</xdr:colOff>
      <xdr:row>28</xdr:row>
      <xdr:rowOff>9525</xdr:rowOff>
    </xdr:from>
    <xdr:to>
      <xdr:col>3</xdr:col>
      <xdr:colOff>304800</xdr:colOff>
      <xdr:row>29</xdr:row>
      <xdr:rowOff>114300</xdr:rowOff>
    </xdr:to>
    <xdr:sp fLocksText="0">
      <xdr:nvSpPr>
        <xdr:cNvPr id="30" name="Text Box 14">
          <a:hlinkClick r:id="rId20"/>
        </xdr:cNvPr>
        <xdr:cNvSpPr txBox="1">
          <a:spLocks noChangeArrowheads="1"/>
        </xdr:cNvSpPr>
      </xdr:nvSpPr>
      <xdr:spPr>
        <a:xfrm>
          <a:off x="1533525" y="51530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oneCellAnchor>
    <xdr:from>
      <xdr:col>3</xdr:col>
      <xdr:colOff>314325</xdr:colOff>
      <xdr:row>31</xdr:row>
      <xdr:rowOff>66675</xdr:rowOff>
    </xdr:from>
    <xdr:ext cx="3276600" cy="542925"/>
    <xdr:sp fLocksText="0">
      <xdr:nvSpPr>
        <xdr:cNvPr id="31" name="Text Box 13"/>
        <xdr:cNvSpPr txBox="1">
          <a:spLocks noChangeArrowheads="1"/>
        </xdr:cNvSpPr>
      </xdr:nvSpPr>
      <xdr:spPr>
        <a:xfrm>
          <a:off x="2143125" y="56959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كازرون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سال 97 </a:t>
          </a:r>
        </a:p>
      </xdr:txBody>
    </xdr:sp>
    <xdr:clientData/>
  </xdr:oneCellAnchor>
  <xdr:twoCellAnchor>
    <xdr:from>
      <xdr:col>2</xdr:col>
      <xdr:colOff>323850</xdr:colOff>
      <xdr:row>33</xdr:row>
      <xdr:rowOff>0</xdr:rowOff>
    </xdr:from>
    <xdr:to>
      <xdr:col>3</xdr:col>
      <xdr:colOff>314325</xdr:colOff>
      <xdr:row>34</xdr:row>
      <xdr:rowOff>104775</xdr:rowOff>
    </xdr:to>
    <xdr:sp fLocksText="0">
      <xdr:nvSpPr>
        <xdr:cNvPr id="32" name="Text Box 14">
          <a:hlinkClick r:id="rId21"/>
        </xdr:cNvPr>
        <xdr:cNvSpPr txBox="1">
          <a:spLocks noChangeArrowheads="1"/>
        </xdr:cNvSpPr>
      </xdr:nvSpPr>
      <xdr:spPr>
        <a:xfrm>
          <a:off x="1543050" y="59531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314325</xdr:colOff>
      <xdr:row>31</xdr:row>
      <xdr:rowOff>47625</xdr:rowOff>
    </xdr:from>
    <xdr:to>
      <xdr:col>3</xdr:col>
      <xdr:colOff>304800</xdr:colOff>
      <xdr:row>32</xdr:row>
      <xdr:rowOff>152400</xdr:rowOff>
    </xdr:to>
    <xdr:sp fLocksText="0">
      <xdr:nvSpPr>
        <xdr:cNvPr id="33" name="Text Box 14">
          <a:hlinkClick r:id="rId22"/>
        </xdr:cNvPr>
        <xdr:cNvSpPr txBox="1">
          <a:spLocks noChangeArrowheads="1"/>
        </xdr:cNvSpPr>
      </xdr:nvSpPr>
      <xdr:spPr>
        <a:xfrm>
          <a:off x="1533525" y="56769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oneCellAnchor>
    <xdr:from>
      <xdr:col>3</xdr:col>
      <xdr:colOff>314325</xdr:colOff>
      <xdr:row>34</xdr:row>
      <xdr:rowOff>114300</xdr:rowOff>
    </xdr:from>
    <xdr:ext cx="3276600" cy="542925"/>
    <xdr:sp fLocksText="0">
      <xdr:nvSpPr>
        <xdr:cNvPr id="34" name="Text Box 13"/>
        <xdr:cNvSpPr txBox="1">
          <a:spLocks noChangeArrowheads="1"/>
        </xdr:cNvSpPr>
      </xdr:nvSpPr>
      <xdr:spPr>
        <a:xfrm>
          <a:off x="2143125" y="62293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كازرون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98 </a:t>
          </a:r>
        </a:p>
      </xdr:txBody>
    </xdr:sp>
    <xdr:clientData/>
  </xdr:oneCellAnchor>
  <xdr:twoCellAnchor>
    <xdr:from>
      <xdr:col>2</xdr:col>
      <xdr:colOff>333375</xdr:colOff>
      <xdr:row>36</xdr:row>
      <xdr:rowOff>66675</xdr:rowOff>
    </xdr:from>
    <xdr:to>
      <xdr:col>3</xdr:col>
      <xdr:colOff>323850</xdr:colOff>
      <xdr:row>38</xdr:row>
      <xdr:rowOff>9525</xdr:rowOff>
    </xdr:to>
    <xdr:sp fLocksText="0">
      <xdr:nvSpPr>
        <xdr:cNvPr id="35" name="Text Box 14">
          <a:hlinkClick r:id="rId23"/>
        </xdr:cNvPr>
        <xdr:cNvSpPr txBox="1">
          <a:spLocks noChangeArrowheads="1"/>
        </xdr:cNvSpPr>
      </xdr:nvSpPr>
      <xdr:spPr>
        <a:xfrm>
          <a:off x="1552575" y="65055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333375</xdr:colOff>
      <xdr:row>34</xdr:row>
      <xdr:rowOff>114300</xdr:rowOff>
    </xdr:from>
    <xdr:to>
      <xdr:col>3</xdr:col>
      <xdr:colOff>323850</xdr:colOff>
      <xdr:row>36</xdr:row>
      <xdr:rowOff>57150</xdr:rowOff>
    </xdr:to>
    <xdr:sp fLocksText="0">
      <xdr:nvSpPr>
        <xdr:cNvPr id="36" name="Text Box 14">
          <a:hlinkClick r:id="rId24"/>
        </xdr:cNvPr>
        <xdr:cNvSpPr txBox="1">
          <a:spLocks noChangeArrowheads="1"/>
        </xdr:cNvSpPr>
      </xdr:nvSpPr>
      <xdr:spPr>
        <a:xfrm>
          <a:off x="1552575" y="62293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323850</xdr:colOff>
      <xdr:row>38</xdr:row>
      <xdr:rowOff>9525</xdr:rowOff>
    </xdr:from>
    <xdr:ext cx="3276600" cy="542925"/>
    <xdr:sp fLocksText="0">
      <xdr:nvSpPr>
        <xdr:cNvPr id="37" name="Text Box 13"/>
        <xdr:cNvSpPr txBox="1">
          <a:spLocks noChangeArrowheads="1"/>
        </xdr:cNvSpPr>
      </xdr:nvSpPr>
      <xdr:spPr>
        <a:xfrm>
          <a:off x="2152650" y="67722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كازرون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سال 99</a:t>
          </a:r>
        </a:p>
      </xdr:txBody>
    </xdr:sp>
    <xdr:clientData/>
  </xdr:oneCellAnchor>
  <xdr:twoCellAnchor>
    <xdr:from>
      <xdr:col>2</xdr:col>
      <xdr:colOff>333375</xdr:colOff>
      <xdr:row>39</xdr:row>
      <xdr:rowOff>114300</xdr:rowOff>
    </xdr:from>
    <xdr:to>
      <xdr:col>3</xdr:col>
      <xdr:colOff>323850</xdr:colOff>
      <xdr:row>41</xdr:row>
      <xdr:rowOff>38100</xdr:rowOff>
    </xdr:to>
    <xdr:sp fLocksText="0">
      <xdr:nvSpPr>
        <xdr:cNvPr id="38" name="Text Box 14">
          <a:hlinkClick r:id="rId25"/>
        </xdr:cNvPr>
        <xdr:cNvSpPr txBox="1">
          <a:spLocks noChangeArrowheads="1"/>
        </xdr:cNvSpPr>
      </xdr:nvSpPr>
      <xdr:spPr>
        <a:xfrm>
          <a:off x="1552575" y="70389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333375</xdr:colOff>
      <xdr:row>38</xdr:row>
      <xdr:rowOff>9525</xdr:rowOff>
    </xdr:from>
    <xdr:to>
      <xdr:col>3</xdr:col>
      <xdr:colOff>323850</xdr:colOff>
      <xdr:row>39</xdr:row>
      <xdr:rowOff>114300</xdr:rowOff>
    </xdr:to>
    <xdr:sp fLocksText="0">
      <xdr:nvSpPr>
        <xdr:cNvPr id="39" name="Text Box 14">
          <a:hlinkClick r:id="rId26"/>
        </xdr:cNvPr>
        <xdr:cNvSpPr txBox="1">
          <a:spLocks noChangeArrowheads="1"/>
        </xdr:cNvSpPr>
      </xdr:nvSpPr>
      <xdr:spPr>
        <a:xfrm>
          <a:off x="1552575" y="67722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314325</xdr:colOff>
      <xdr:row>41</xdr:row>
      <xdr:rowOff>47625</xdr:rowOff>
    </xdr:from>
    <xdr:ext cx="3276600" cy="542925"/>
    <xdr:sp fLocksText="0">
      <xdr:nvSpPr>
        <xdr:cNvPr id="40" name="Text Box 13"/>
        <xdr:cNvSpPr txBox="1">
          <a:spLocks noChangeArrowheads="1"/>
        </xdr:cNvSpPr>
      </xdr:nvSpPr>
      <xdr:spPr>
        <a:xfrm>
          <a:off x="2143125" y="73152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كازرون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سال  1400</a:t>
          </a:r>
        </a:p>
      </xdr:txBody>
    </xdr:sp>
    <xdr:clientData/>
  </xdr:oneCellAnchor>
  <xdr:twoCellAnchor>
    <xdr:from>
      <xdr:col>2</xdr:col>
      <xdr:colOff>323850</xdr:colOff>
      <xdr:row>42</xdr:row>
      <xdr:rowOff>142875</xdr:rowOff>
    </xdr:from>
    <xdr:to>
      <xdr:col>3</xdr:col>
      <xdr:colOff>314325</xdr:colOff>
      <xdr:row>44</xdr:row>
      <xdr:rowOff>85725</xdr:rowOff>
    </xdr:to>
    <xdr:sp fLocksText="0">
      <xdr:nvSpPr>
        <xdr:cNvPr id="41" name="Text Box 14">
          <a:hlinkClick r:id="rId27"/>
        </xdr:cNvPr>
        <xdr:cNvSpPr txBox="1">
          <a:spLocks noChangeArrowheads="1"/>
        </xdr:cNvSpPr>
      </xdr:nvSpPr>
      <xdr:spPr>
        <a:xfrm>
          <a:off x="1543050" y="75723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333375</xdr:colOff>
      <xdr:row>41</xdr:row>
      <xdr:rowOff>47625</xdr:rowOff>
    </xdr:from>
    <xdr:to>
      <xdr:col>3</xdr:col>
      <xdr:colOff>314325</xdr:colOff>
      <xdr:row>42</xdr:row>
      <xdr:rowOff>152400</xdr:rowOff>
    </xdr:to>
    <xdr:sp fLocksText="0">
      <xdr:nvSpPr>
        <xdr:cNvPr id="42" name="Text Box 14">
          <a:hlinkClick r:id="rId28"/>
        </xdr:cNvPr>
        <xdr:cNvSpPr txBox="1">
          <a:spLocks noChangeArrowheads="1"/>
        </xdr:cNvSpPr>
      </xdr:nvSpPr>
      <xdr:spPr>
        <a:xfrm>
          <a:off x="1552575" y="7315200"/>
          <a:ext cx="59055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314325</xdr:colOff>
      <xdr:row>44</xdr:row>
      <xdr:rowOff>104775</xdr:rowOff>
    </xdr:from>
    <xdr:ext cx="3276600" cy="542925"/>
    <xdr:sp fLocksText="0">
      <xdr:nvSpPr>
        <xdr:cNvPr id="43" name="Text Box 13"/>
        <xdr:cNvSpPr txBox="1">
          <a:spLocks noChangeArrowheads="1"/>
        </xdr:cNvSpPr>
      </xdr:nvSpPr>
      <xdr:spPr>
        <a:xfrm>
          <a:off x="2143125" y="78581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كازرون تا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سال  1401</a:t>
          </a:r>
        </a:p>
      </xdr:txBody>
    </xdr:sp>
    <xdr:clientData/>
  </xdr:oneCellAnchor>
  <xdr:twoCellAnchor>
    <xdr:from>
      <xdr:col>2</xdr:col>
      <xdr:colOff>323850</xdr:colOff>
      <xdr:row>44</xdr:row>
      <xdr:rowOff>85725</xdr:rowOff>
    </xdr:from>
    <xdr:to>
      <xdr:col>3</xdr:col>
      <xdr:colOff>304800</xdr:colOff>
      <xdr:row>46</xdr:row>
      <xdr:rowOff>28575</xdr:rowOff>
    </xdr:to>
    <xdr:sp fLocksText="0">
      <xdr:nvSpPr>
        <xdr:cNvPr id="44" name="Text Box 14">
          <a:hlinkClick r:id="rId29"/>
        </xdr:cNvPr>
        <xdr:cNvSpPr txBox="1">
          <a:spLocks noChangeArrowheads="1"/>
        </xdr:cNvSpPr>
      </xdr:nvSpPr>
      <xdr:spPr>
        <a:xfrm>
          <a:off x="1543050" y="7839075"/>
          <a:ext cx="59055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333375</xdr:colOff>
      <xdr:row>46</xdr:row>
      <xdr:rowOff>38100</xdr:rowOff>
    </xdr:from>
    <xdr:to>
      <xdr:col>3</xdr:col>
      <xdr:colOff>314325</xdr:colOff>
      <xdr:row>47</xdr:row>
      <xdr:rowOff>142875</xdr:rowOff>
    </xdr:to>
    <xdr:sp fLocksText="0">
      <xdr:nvSpPr>
        <xdr:cNvPr id="45" name="Text Box 14">
          <a:hlinkClick r:id="rId30"/>
        </xdr:cNvPr>
        <xdr:cNvSpPr txBox="1">
          <a:spLocks noChangeArrowheads="1"/>
        </xdr:cNvSpPr>
      </xdr:nvSpPr>
      <xdr:spPr>
        <a:xfrm>
          <a:off x="1552575" y="8115300"/>
          <a:ext cx="59055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104775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48950" y="1047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381000</xdr:colOff>
      <xdr:row>0</xdr:row>
      <xdr:rowOff>57150</xdr:rowOff>
    </xdr:from>
    <xdr:ext cx="904875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829925" y="57150"/>
          <a:ext cx="904875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104775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48950" y="1047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381000</xdr:colOff>
      <xdr:row>0</xdr:row>
      <xdr:rowOff>57150</xdr:rowOff>
    </xdr:from>
    <xdr:ext cx="904875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829925" y="57150"/>
          <a:ext cx="904875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104775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48950" y="1047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381000</xdr:colOff>
      <xdr:row>0</xdr:row>
      <xdr:rowOff>57150</xdr:rowOff>
    </xdr:from>
    <xdr:ext cx="904875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829925" y="57150"/>
          <a:ext cx="904875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104775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48950" y="1047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381000</xdr:colOff>
      <xdr:row>0</xdr:row>
      <xdr:rowOff>57150</xdr:rowOff>
    </xdr:from>
    <xdr:ext cx="904875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829925" y="57150"/>
          <a:ext cx="904875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104775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48950" y="1047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381000</xdr:colOff>
      <xdr:row>0</xdr:row>
      <xdr:rowOff>57150</xdr:rowOff>
    </xdr:from>
    <xdr:ext cx="904875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829925" y="57150"/>
          <a:ext cx="904875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104775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772775" y="1047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0</xdr:row>
      <xdr:rowOff>57150</xdr:rowOff>
    </xdr:from>
    <xdr:ext cx="904875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687175" y="57150"/>
          <a:ext cx="904875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104775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772775" y="1047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0</xdr:row>
      <xdr:rowOff>57150</xdr:rowOff>
    </xdr:from>
    <xdr:ext cx="904875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687175" y="57150"/>
          <a:ext cx="904875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104775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772775" y="1047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0</xdr:row>
      <xdr:rowOff>57150</xdr:rowOff>
    </xdr:from>
    <xdr:ext cx="904875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687175" y="57150"/>
          <a:ext cx="904875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104775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772775" y="1047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0</xdr:row>
      <xdr:rowOff>57150</xdr:rowOff>
    </xdr:from>
    <xdr:ext cx="904875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687175" y="57150"/>
          <a:ext cx="904875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104775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772775" y="1047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0</xdr:row>
      <xdr:rowOff>57150</xdr:rowOff>
    </xdr:from>
    <xdr:ext cx="904875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96625" y="57150"/>
          <a:ext cx="904875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142875</xdr:colOff>
      <xdr:row>0</xdr:row>
      <xdr:rowOff>28575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28575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104775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772775" y="1047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0</xdr:row>
      <xdr:rowOff>57150</xdr:rowOff>
    </xdr:from>
    <xdr:ext cx="904875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96625" y="57150"/>
          <a:ext cx="904875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142875</xdr:colOff>
      <xdr:row>0</xdr:row>
      <xdr:rowOff>28575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28575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142875</xdr:colOff>
      <xdr:row>0</xdr:row>
      <xdr:rowOff>28575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28575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209550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4870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104775</xdr:colOff>
      <xdr:row>0</xdr:row>
      <xdr:rowOff>47625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944100" y="47625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1\FVBO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NSHEAB\1401\1401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2\FVBO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xcelmoj\MOJODI1401\moj140112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NSHEAB\1401\1401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vbn45"/>
      <sheetName val="fvbn47"/>
      <sheetName val="fvbn50"/>
      <sheetName val="fvbo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فروش "/>
      <sheetName val="فروش 2"/>
      <sheetName val="نصب 2"/>
      <sheetName val="نصب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vbn45"/>
      <sheetName val="fvbn47"/>
      <sheetName val="fvbn50"/>
      <sheetName val="fvbo13"/>
    </sheetNames>
    <sheetDataSet>
      <sheetData sheetId="0">
        <row r="8">
          <cell r="M8">
            <v>57119</v>
          </cell>
        </row>
        <row r="9">
          <cell r="M9">
            <v>2275</v>
          </cell>
        </row>
        <row r="10">
          <cell r="M10">
            <v>1387</v>
          </cell>
        </row>
        <row r="11">
          <cell r="M11">
            <v>533</v>
          </cell>
        </row>
        <row r="12">
          <cell r="M12">
            <v>9507</v>
          </cell>
        </row>
        <row r="13">
          <cell r="M13">
            <v>742</v>
          </cell>
        </row>
        <row r="14">
          <cell r="B14">
            <v>584205817272</v>
          </cell>
          <cell r="G14">
            <v>583833349082</v>
          </cell>
          <cell r="L14">
            <v>556083898</v>
          </cell>
          <cell r="M14">
            <v>71563</v>
          </cell>
        </row>
      </sheetData>
      <sheetData sheetId="1">
        <row r="8">
          <cell r="M8">
            <v>9352</v>
          </cell>
        </row>
        <row r="9">
          <cell r="M9">
            <v>300</v>
          </cell>
        </row>
        <row r="10">
          <cell r="M10">
            <v>255</v>
          </cell>
        </row>
        <row r="11">
          <cell r="M11">
            <v>75</v>
          </cell>
        </row>
        <row r="12">
          <cell r="M12">
            <v>1171</v>
          </cell>
        </row>
        <row r="13">
          <cell r="M13">
            <v>125</v>
          </cell>
        </row>
        <row r="14">
          <cell r="B14">
            <v>135309238176</v>
          </cell>
          <cell r="G14">
            <v>133753173572</v>
          </cell>
          <cell r="L14">
            <v>110245364</v>
          </cell>
          <cell r="M14">
            <v>11278</v>
          </cell>
        </row>
      </sheetData>
      <sheetData sheetId="2">
        <row r="8">
          <cell r="M8">
            <v>10621</v>
          </cell>
        </row>
        <row r="9">
          <cell r="M9">
            <v>350</v>
          </cell>
        </row>
        <row r="10">
          <cell r="M10">
            <v>470</v>
          </cell>
        </row>
        <row r="11">
          <cell r="M11">
            <v>55</v>
          </cell>
        </row>
        <row r="12">
          <cell r="M12">
            <v>651</v>
          </cell>
        </row>
        <row r="13">
          <cell r="M13">
            <v>221</v>
          </cell>
        </row>
        <row r="14">
          <cell r="B14">
            <v>72708835505</v>
          </cell>
          <cell r="G14">
            <v>78055723828</v>
          </cell>
          <cell r="L14">
            <v>107009296</v>
          </cell>
          <cell r="M14">
            <v>12368</v>
          </cell>
        </row>
      </sheetData>
      <sheetData sheetId="3">
        <row r="8">
          <cell r="M8">
            <v>77092</v>
          </cell>
        </row>
        <row r="9">
          <cell r="M9">
            <v>2925</v>
          </cell>
        </row>
        <row r="10">
          <cell r="M10">
            <v>2112</v>
          </cell>
        </row>
        <row r="11">
          <cell r="M11">
            <v>663</v>
          </cell>
        </row>
        <row r="12">
          <cell r="M12">
            <v>11329</v>
          </cell>
        </row>
        <row r="13">
          <cell r="M13">
            <v>1088</v>
          </cell>
        </row>
        <row r="14">
          <cell r="B14">
            <v>792223890953</v>
          </cell>
          <cell r="D14">
            <v>165008647090</v>
          </cell>
          <cell r="G14">
            <v>795642246482</v>
          </cell>
          <cell r="L14">
            <v>773338558</v>
          </cell>
          <cell r="M14">
            <v>95209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malklampاهدایی"/>
      <sheetName val="amalpayeh اهدایی"/>
      <sheetName val="amalkardاهدایی"/>
      <sheetName val="amalklampعمومی"/>
      <sheetName val="amalpayehعمومی"/>
      <sheetName val="amalkardعمومی"/>
      <sheetName val="amalklamp"/>
      <sheetName val="amalpayeh"/>
      <sheetName val="amalkard"/>
      <sheetName val="lamp1400"/>
      <sheetName val="payeh1400"/>
      <sheetName val="mojtasesa1400"/>
      <sheetName val="اصلاحیه"/>
      <sheetName val="lamp "/>
      <sheetName val="payeh"/>
      <sheetName val="mojtasesa140112"/>
      <sheetName val="فیدرها"/>
      <sheetName val="mojtasesa  gis"/>
      <sheetName val="mojtasesa14gis اختلاف"/>
      <sheetName val="payeh GIS"/>
      <sheetName val="payeh GISاختلاف "/>
    </sheetNames>
    <sheetDataSet>
      <sheetData sheetId="13">
        <row r="23">
          <cell r="B23">
            <v>36586</v>
          </cell>
        </row>
      </sheetData>
      <sheetData sheetId="15">
        <row r="19">
          <cell r="B19">
            <v>3</v>
          </cell>
          <cell r="E19">
            <v>7.175000000000001</v>
          </cell>
        </row>
        <row r="20">
          <cell r="A20">
            <v>800</v>
          </cell>
          <cell r="B20">
            <v>1</v>
          </cell>
          <cell r="C20">
            <v>119580</v>
          </cell>
          <cell r="D20">
            <v>1276</v>
          </cell>
          <cell r="E20">
            <v>12.936000000000002</v>
          </cell>
          <cell r="F20">
            <v>300.7660000000001</v>
          </cell>
          <cell r="G20">
            <v>2.6180000000000003</v>
          </cell>
          <cell r="H20">
            <v>3.099</v>
          </cell>
          <cell r="I20">
            <v>1.9081000000000001</v>
          </cell>
          <cell r="J20">
            <v>1.2955</v>
          </cell>
          <cell r="K20">
            <v>723.8739</v>
          </cell>
          <cell r="L20">
            <v>12</v>
          </cell>
          <cell r="M20">
            <v>8</v>
          </cell>
          <cell r="N20">
            <v>18605</v>
          </cell>
        </row>
        <row r="24">
          <cell r="A24">
            <v>4100</v>
          </cell>
          <cell r="B24">
            <v>8</v>
          </cell>
          <cell r="C24">
            <v>440205</v>
          </cell>
          <cell r="D24">
            <v>3803</v>
          </cell>
          <cell r="E24">
            <v>29.872</v>
          </cell>
          <cell r="F24">
            <v>903.8340000000001</v>
          </cell>
          <cell r="G24">
            <v>33.582</v>
          </cell>
          <cell r="H24">
            <v>7.145999999999992</v>
          </cell>
          <cell r="I24">
            <v>4.906300000000001</v>
          </cell>
          <cell r="J24">
            <v>5.170999999999999</v>
          </cell>
          <cell r="K24">
            <v>1609.6993</v>
          </cell>
          <cell r="L24">
            <v>45</v>
          </cell>
          <cell r="M24">
            <v>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فروش "/>
      <sheetName val="فروش 2"/>
      <sheetName val="نصب 2"/>
      <sheetName val="نصب "/>
    </sheetNames>
    <sheetDataSet>
      <sheetData sheetId="0">
        <row r="14">
          <cell r="B14">
            <v>268</v>
          </cell>
          <cell r="G14">
            <v>139</v>
          </cell>
          <cell r="M14">
            <v>17</v>
          </cell>
        </row>
      </sheetData>
      <sheetData sheetId="1">
        <row r="66">
          <cell r="A66">
            <v>2800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>
        <row r="21">
          <cell r="B21">
            <v>2</v>
          </cell>
          <cell r="C21">
            <v>2</v>
          </cell>
          <cell r="D21">
            <v>1</v>
          </cell>
          <cell r="E21">
            <v>9</v>
          </cell>
          <cell r="F21">
            <v>11</v>
          </cell>
          <cell r="H21">
            <v>25</v>
          </cell>
        </row>
        <row r="23">
          <cell r="B23">
            <v>1</v>
          </cell>
          <cell r="C23">
            <v>1</v>
          </cell>
          <cell r="D23">
            <v>0</v>
          </cell>
          <cell r="E23">
            <v>7</v>
          </cell>
          <cell r="F23">
            <v>5</v>
          </cell>
          <cell r="H23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ht="12.7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1:12" ht="12.7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ht="12.7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ht="12.7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2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12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/>
    </row>
    <row r="11" spans="1:12" ht="12.7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</row>
    <row r="12" spans="1:12" ht="12.7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</row>
    <row r="13" spans="1:12" ht="31.5" customHeigh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</row>
    <row r="14" spans="1:12" ht="42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</row>
    <row r="15" spans="1:12" ht="12.7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7"/>
    </row>
    <row r="16" spans="1:12" ht="12.7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7"/>
    </row>
    <row r="17" spans="1:12" ht="12.7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7"/>
    </row>
    <row r="18" spans="1:12" ht="12.7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7"/>
    </row>
    <row r="19" spans="1:12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7"/>
    </row>
    <row r="20" spans="1:12" ht="12.7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7"/>
    </row>
    <row r="21" spans="1:12" ht="12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7"/>
    </row>
    <row r="22" spans="1:12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7"/>
    </row>
    <row r="23" spans="1:12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7"/>
    </row>
    <row r="24" spans="1:12" ht="12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7"/>
    </row>
    <row r="25" spans="1:12" ht="12.7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7"/>
    </row>
    <row r="26" spans="1:12" ht="12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7"/>
    </row>
    <row r="27" spans="1:12" ht="12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7"/>
    </row>
    <row r="28" spans="1:12" ht="12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7"/>
    </row>
    <row r="29" spans="1:12" ht="12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7"/>
    </row>
    <row r="30" spans="1:12" ht="12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7"/>
    </row>
    <row r="31" spans="1:12" ht="12.7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7"/>
    </row>
    <row r="32" spans="1:12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7"/>
    </row>
    <row r="33" spans="1:12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7"/>
    </row>
    <row r="34" spans="1:12" ht="12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7"/>
    </row>
    <row r="35" spans="1:12" ht="12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7"/>
    </row>
    <row r="36" spans="1:12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7"/>
    </row>
    <row r="37" spans="1:12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7"/>
    </row>
    <row r="38" spans="1:12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7"/>
    </row>
    <row r="39" spans="1:12" ht="12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7"/>
    </row>
    <row r="40" spans="1:12" ht="14.2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7"/>
    </row>
    <row r="41" spans="1:12" ht="12.75">
      <c r="A41" s="89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7"/>
    </row>
    <row r="42" spans="1:12" ht="12.75">
      <c r="A42" s="89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7"/>
    </row>
    <row r="43" spans="1:12" ht="12.75">
      <c r="A43" s="89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7"/>
    </row>
    <row r="44" spans="1:12" ht="12.75">
      <c r="A44" s="89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7"/>
    </row>
    <row r="45" spans="1:12" ht="12.75">
      <c r="A45" s="89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7"/>
    </row>
    <row r="46" spans="1:12" ht="12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7"/>
    </row>
    <row r="47" spans="1:12" ht="12.7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7"/>
    </row>
    <row r="48" spans="1:12" ht="12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7"/>
    </row>
    <row r="49" spans="1:12" ht="12.7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7"/>
    </row>
    <row r="50" spans="1:12" ht="12.7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7"/>
    </row>
    <row r="51" spans="1:12" ht="12.7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7"/>
    </row>
    <row r="52" spans="1:12" ht="12.7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9.00390625" style="0" customWidth="1"/>
  </cols>
  <sheetData>
    <row r="1" spans="2:5" ht="35.25" customHeight="1" thickBot="1">
      <c r="B1" s="38" t="s">
        <v>75</v>
      </c>
      <c r="C1" s="39"/>
      <c r="D1" s="39" t="s">
        <v>27</v>
      </c>
      <c r="E1" s="40"/>
    </row>
    <row r="2" spans="2:5" ht="22.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2.5" customHeight="1">
      <c r="B3" s="21" t="s">
        <v>69</v>
      </c>
      <c r="C3" s="22" t="s">
        <v>15</v>
      </c>
      <c r="D3" s="23">
        <v>4062</v>
      </c>
      <c r="E3" s="24" t="s">
        <v>2</v>
      </c>
    </row>
    <row r="4" spans="2:5" ht="22.5" customHeight="1">
      <c r="B4" s="21"/>
      <c r="C4" s="22" t="s">
        <v>16</v>
      </c>
      <c r="D4" s="75">
        <v>30</v>
      </c>
      <c r="E4" s="24" t="s">
        <v>3</v>
      </c>
    </row>
    <row r="5" spans="2:5" ht="22.5" customHeight="1">
      <c r="B5" s="25"/>
      <c r="C5" s="26" t="s">
        <v>17</v>
      </c>
      <c r="D5" s="27">
        <v>89613</v>
      </c>
      <c r="E5" s="28" t="s">
        <v>49</v>
      </c>
    </row>
    <row r="6" spans="2:5" ht="22.5" customHeight="1">
      <c r="B6" s="96" t="s">
        <v>76</v>
      </c>
      <c r="C6" s="97"/>
      <c r="D6" s="97"/>
      <c r="E6" s="98"/>
    </row>
    <row r="7" spans="2:5" ht="22.5" customHeight="1">
      <c r="B7" s="29"/>
      <c r="C7" s="22" t="s">
        <v>18</v>
      </c>
      <c r="D7" s="75">
        <v>1902.401</v>
      </c>
      <c r="E7" s="24" t="s">
        <v>4</v>
      </c>
    </row>
    <row r="8" spans="2:5" ht="22.5" customHeight="1">
      <c r="B8" s="29"/>
      <c r="C8" s="22" t="s">
        <v>18</v>
      </c>
      <c r="D8" s="75">
        <v>1183.3059999999998</v>
      </c>
      <c r="E8" s="24" t="s">
        <v>5</v>
      </c>
    </row>
    <row r="9" spans="2:5" ht="22.5" customHeight="1">
      <c r="B9" s="68" t="s">
        <v>77</v>
      </c>
      <c r="C9" s="69" t="s">
        <v>19</v>
      </c>
      <c r="D9" s="23">
        <v>2217</v>
      </c>
      <c r="E9" s="70" t="s">
        <v>6</v>
      </c>
    </row>
    <row r="10" spans="2:5" ht="22.5" customHeight="1">
      <c r="B10" s="71"/>
      <c r="C10" s="69" t="s">
        <v>19</v>
      </c>
      <c r="D10" s="23">
        <v>1530</v>
      </c>
      <c r="E10" s="73" t="s">
        <v>60</v>
      </c>
    </row>
    <row r="11" spans="2:5" ht="22.5" customHeight="1">
      <c r="B11" s="72"/>
      <c r="C11" s="69" t="s">
        <v>20</v>
      </c>
      <c r="D11" s="23">
        <v>30209</v>
      </c>
      <c r="E11" s="74" t="s">
        <v>61</v>
      </c>
    </row>
    <row r="12" spans="2:5" ht="22.5" customHeight="1">
      <c r="B12" s="72"/>
      <c r="C12" s="69" t="s">
        <v>45</v>
      </c>
      <c r="D12" s="30">
        <v>98</v>
      </c>
      <c r="E12" s="70" t="s">
        <v>51</v>
      </c>
    </row>
    <row r="13" spans="2:5" ht="22.5" customHeight="1">
      <c r="B13" s="29"/>
      <c r="C13" s="22" t="s">
        <v>45</v>
      </c>
      <c r="D13" s="30">
        <v>91</v>
      </c>
      <c r="E13" s="24" t="s">
        <v>52</v>
      </c>
    </row>
    <row r="14" spans="2:5" ht="22.5" customHeight="1">
      <c r="B14" s="29"/>
      <c r="C14" s="22" t="s">
        <v>21</v>
      </c>
      <c r="D14" s="30">
        <v>261</v>
      </c>
      <c r="E14" s="24" t="s">
        <v>8</v>
      </c>
    </row>
    <row r="15" spans="2:5" ht="22.5" customHeight="1">
      <c r="B15" s="29"/>
      <c r="C15" s="22" t="s">
        <v>17</v>
      </c>
      <c r="D15" s="23">
        <v>4039</v>
      </c>
      <c r="E15" s="24" t="s">
        <v>58</v>
      </c>
    </row>
    <row r="16" spans="2:5" ht="22.5" customHeight="1">
      <c r="B16" s="29"/>
      <c r="C16" s="22" t="s">
        <v>22</v>
      </c>
      <c r="D16" s="23">
        <v>443812867</v>
      </c>
      <c r="E16" s="32" t="s">
        <v>9</v>
      </c>
    </row>
    <row r="17" spans="2:5" ht="22.5" customHeight="1">
      <c r="B17" s="29"/>
      <c r="C17" s="22" t="s">
        <v>23</v>
      </c>
      <c r="D17" s="23">
        <v>150744266336</v>
      </c>
      <c r="E17" s="32" t="s">
        <v>9</v>
      </c>
    </row>
    <row r="18" spans="2:5" ht="22.5" customHeight="1">
      <c r="B18" s="29"/>
      <c r="C18" s="22" t="s">
        <v>23</v>
      </c>
      <c r="D18" s="23">
        <v>144032790520</v>
      </c>
      <c r="E18" s="24" t="s">
        <v>10</v>
      </c>
    </row>
    <row r="19" spans="2:5" ht="22.5" customHeight="1">
      <c r="B19" s="29"/>
      <c r="C19" s="22" t="s">
        <v>46</v>
      </c>
      <c r="D19" s="33">
        <v>0.9554777373685277</v>
      </c>
      <c r="E19" s="24" t="s">
        <v>11</v>
      </c>
    </row>
    <row r="20" spans="2:5" ht="22.5" customHeight="1">
      <c r="B20" s="29"/>
      <c r="C20" s="22" t="s">
        <v>23</v>
      </c>
      <c r="D20" s="23">
        <v>34578921980</v>
      </c>
      <c r="E20" s="24" t="s">
        <v>12</v>
      </c>
    </row>
    <row r="21" spans="2:5" ht="24" customHeight="1" thickBot="1">
      <c r="B21" s="34" t="s">
        <v>78</v>
      </c>
      <c r="C21" s="35" t="s">
        <v>24</v>
      </c>
      <c r="D21" s="36">
        <v>23</v>
      </c>
      <c r="E21" s="37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5" sqref="A5:E9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  <col min="7" max="7" width="12.421875" style="0" customWidth="1"/>
  </cols>
  <sheetData>
    <row r="1" spans="1:6" ht="23.25">
      <c r="A1" s="100" t="s">
        <v>47</v>
      </c>
      <c r="B1" s="100"/>
      <c r="C1" s="100"/>
      <c r="D1" s="100"/>
      <c r="E1" s="100"/>
      <c r="F1" s="100"/>
    </row>
    <row r="2" spans="1:6" ht="26.25" customHeight="1" thickBot="1">
      <c r="A2" s="99" t="s">
        <v>75</v>
      </c>
      <c r="B2" s="99"/>
      <c r="C2" s="99"/>
      <c r="D2" s="99"/>
      <c r="E2" s="99"/>
      <c r="F2" s="99"/>
    </row>
    <row r="3" spans="1:6" ht="23.25" thickTop="1">
      <c r="A3" s="8" t="s">
        <v>35</v>
      </c>
      <c r="B3" s="9" t="s">
        <v>36</v>
      </c>
      <c r="C3" s="9" t="s">
        <v>37</v>
      </c>
      <c r="D3" s="9" t="s">
        <v>37</v>
      </c>
      <c r="E3" s="9" t="s">
        <v>38</v>
      </c>
      <c r="F3" s="10" t="s">
        <v>34</v>
      </c>
    </row>
    <row r="4" spans="1:6" ht="22.5">
      <c r="A4" s="11" t="s">
        <v>39</v>
      </c>
      <c r="B4" s="12" t="s">
        <v>40</v>
      </c>
      <c r="C4" s="12" t="s">
        <v>40</v>
      </c>
      <c r="D4" s="12" t="s">
        <v>0</v>
      </c>
      <c r="E4" s="12" t="s">
        <v>41</v>
      </c>
      <c r="F4" s="13"/>
    </row>
    <row r="5" spans="1:6" ht="30" customHeight="1">
      <c r="A5" s="41">
        <v>0.9277569380737075</v>
      </c>
      <c r="B5" s="42">
        <v>101056924456</v>
      </c>
      <c r="C5" s="42">
        <v>108926077843</v>
      </c>
      <c r="D5" s="42">
        <v>306303709</v>
      </c>
      <c r="E5" s="42">
        <v>55308</v>
      </c>
      <c r="F5" s="43" t="s">
        <v>42</v>
      </c>
    </row>
    <row r="6" spans="1:6" ht="30" customHeight="1">
      <c r="A6" s="41">
        <v>1.0600876267496606</v>
      </c>
      <c r="B6" s="42">
        <v>16853874517</v>
      </c>
      <c r="C6" s="42">
        <v>15898567337</v>
      </c>
      <c r="D6" s="42">
        <v>37148767</v>
      </c>
      <c r="E6" s="42">
        <v>9013</v>
      </c>
      <c r="F6" s="43" t="s">
        <v>43</v>
      </c>
    </row>
    <row r="7" spans="1:6" ht="30" customHeight="1">
      <c r="A7" s="41">
        <v>1.065682530493582</v>
      </c>
      <c r="B7" s="42">
        <v>16236635008</v>
      </c>
      <c r="C7" s="42">
        <v>15235902385</v>
      </c>
      <c r="D7" s="42">
        <v>50477528</v>
      </c>
      <c r="E7" s="42">
        <v>15051</v>
      </c>
      <c r="F7" s="44" t="s">
        <v>48</v>
      </c>
    </row>
    <row r="8" spans="1:6" ht="30" customHeight="1">
      <c r="A8" s="41">
        <v>0.9252730019282159</v>
      </c>
      <c r="B8" s="42">
        <v>9885356539</v>
      </c>
      <c r="C8" s="42">
        <v>10683718771</v>
      </c>
      <c r="D8" s="42">
        <v>49882863</v>
      </c>
      <c r="E8" s="42">
        <v>10241</v>
      </c>
      <c r="F8" s="44" t="s">
        <v>53</v>
      </c>
    </row>
    <row r="9" spans="1:6" ht="30" customHeight="1" thickBot="1">
      <c r="A9" s="45">
        <v>0.9554777373685277</v>
      </c>
      <c r="B9" s="46">
        <v>144032790520</v>
      </c>
      <c r="C9" s="46">
        <v>150744266336</v>
      </c>
      <c r="D9" s="46">
        <v>443812867</v>
      </c>
      <c r="E9" s="46">
        <v>89613</v>
      </c>
      <c r="F9" s="47" t="s">
        <v>44</v>
      </c>
    </row>
    <row r="10" spans="1:6" ht="39.75" customHeight="1" thickTop="1">
      <c r="A10" s="101" t="s">
        <v>28</v>
      </c>
      <c r="B10" s="101"/>
      <c r="C10" s="101"/>
      <c r="D10" s="101"/>
      <c r="E10" s="101"/>
      <c r="F10" s="101"/>
    </row>
    <row r="11" spans="1:6" ht="14.25" customHeight="1" thickBot="1">
      <c r="A11" s="48"/>
      <c r="B11" s="48"/>
      <c r="C11" s="50"/>
      <c r="D11" s="49"/>
      <c r="E11" s="48"/>
      <c r="F11" s="48"/>
    </row>
    <row r="12" spans="1:6" ht="27.75" thickTop="1">
      <c r="A12" s="51" t="s">
        <v>29</v>
      </c>
      <c r="B12" s="52" t="s">
        <v>30</v>
      </c>
      <c r="C12" s="52" t="s">
        <v>31</v>
      </c>
      <c r="D12" s="52" t="s">
        <v>32</v>
      </c>
      <c r="E12" s="52" t="s">
        <v>33</v>
      </c>
      <c r="F12" s="53" t="s">
        <v>34</v>
      </c>
    </row>
    <row r="13" spans="1:6" ht="19.5">
      <c r="A13" s="54"/>
      <c r="B13" s="55"/>
      <c r="C13" s="55"/>
      <c r="D13" s="55"/>
      <c r="E13" s="55"/>
      <c r="F13" s="56"/>
    </row>
    <row r="14" spans="1:6" ht="24" customHeight="1">
      <c r="A14" s="42">
        <v>7558</v>
      </c>
      <c r="B14" s="42">
        <v>384</v>
      </c>
      <c r="C14" s="42">
        <v>1060</v>
      </c>
      <c r="D14" s="42">
        <v>1911</v>
      </c>
      <c r="E14" s="42">
        <v>44395</v>
      </c>
      <c r="F14" s="61" t="s">
        <v>42</v>
      </c>
    </row>
    <row r="15" spans="1:6" ht="24" customHeight="1">
      <c r="A15" s="42">
        <v>961</v>
      </c>
      <c r="B15" s="42">
        <v>35</v>
      </c>
      <c r="C15" s="42">
        <v>159</v>
      </c>
      <c r="D15" s="42">
        <v>317</v>
      </c>
      <c r="E15" s="42">
        <v>7541</v>
      </c>
      <c r="F15" s="61" t="s">
        <v>43</v>
      </c>
    </row>
    <row r="16" spans="1:6" ht="24" customHeight="1">
      <c r="A16" s="42">
        <v>1404</v>
      </c>
      <c r="B16" s="42">
        <v>43</v>
      </c>
      <c r="C16" s="42">
        <v>243</v>
      </c>
      <c r="D16" s="42">
        <v>378</v>
      </c>
      <c r="E16" s="42">
        <v>12983</v>
      </c>
      <c r="F16" s="64" t="s">
        <v>48</v>
      </c>
    </row>
    <row r="17" spans="1:6" ht="24" customHeight="1">
      <c r="A17" s="42">
        <v>407</v>
      </c>
      <c r="B17" s="42">
        <v>27</v>
      </c>
      <c r="C17" s="42">
        <v>283</v>
      </c>
      <c r="D17" s="42">
        <v>450</v>
      </c>
      <c r="E17" s="42">
        <v>9074</v>
      </c>
      <c r="F17" s="64" t="s">
        <v>53</v>
      </c>
    </row>
    <row r="18" spans="1:6" ht="24" customHeight="1" thickBot="1">
      <c r="A18" s="65">
        <v>10330</v>
      </c>
      <c r="B18" s="66">
        <v>489</v>
      </c>
      <c r="C18" s="66">
        <v>1745</v>
      </c>
      <c r="D18" s="66">
        <v>3056</v>
      </c>
      <c r="E18" s="66">
        <v>73993</v>
      </c>
      <c r="F18" s="67" t="s">
        <v>44</v>
      </c>
    </row>
    <row r="19" spans="1:6" ht="33" thickBot="1" thickTop="1">
      <c r="A19" s="1"/>
      <c r="B19" s="2"/>
      <c r="C19" s="2"/>
      <c r="D19" s="2"/>
      <c r="E19" s="3"/>
      <c r="F19" s="4"/>
    </row>
    <row r="20" spans="2:5" ht="24" thickBot="1">
      <c r="B20" s="14">
        <f>IF(B9='p191'!D18,1," ")</f>
        <v>1</v>
      </c>
      <c r="C20" s="14">
        <f>IF(C9='p191'!D17,1," ")</f>
        <v>1</v>
      </c>
      <c r="D20" s="14">
        <f>IF(D9='p191'!D16,1," ")</f>
        <v>1</v>
      </c>
      <c r="E20" s="14">
        <f>IF(E9='p191'!D5,1," ")</f>
        <v>1</v>
      </c>
    </row>
    <row r="21" ht="24" thickBot="1">
      <c r="E21" s="14">
        <f>IF(SUM(A18:E18)=E9,1," ")</f>
        <v>1</v>
      </c>
    </row>
  </sheetData>
  <sheetProtection/>
  <mergeCells count="3">
    <mergeCell ref="A1:F1"/>
    <mergeCell ref="A2:F2"/>
    <mergeCell ref="A10:F10"/>
  </mergeCells>
  <printOptions/>
  <pageMargins left="0.9055118110236221" right="0.7480314960629921" top="0.5905511811023623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9.00390625" style="0" customWidth="1"/>
  </cols>
  <sheetData>
    <row r="1" spans="2:5" ht="35.25" customHeight="1" thickBot="1">
      <c r="B1" s="38" t="s">
        <v>79</v>
      </c>
      <c r="C1" s="39"/>
      <c r="D1" s="39" t="s">
        <v>27</v>
      </c>
      <c r="E1" s="40"/>
    </row>
    <row r="2" spans="2:5" ht="22.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2.5" customHeight="1">
      <c r="B3" s="21" t="s">
        <v>69</v>
      </c>
      <c r="C3" s="22" t="s">
        <v>15</v>
      </c>
      <c r="D3" s="23">
        <f>+'[5]mojtasesa140112'!$N$20</f>
        <v>18605</v>
      </c>
      <c r="E3" s="24" t="s">
        <v>2</v>
      </c>
    </row>
    <row r="4" spans="2:5" ht="22.5" customHeight="1">
      <c r="B4" s="21"/>
      <c r="C4" s="22" t="s">
        <v>16</v>
      </c>
      <c r="D4" s="75">
        <v>33</v>
      </c>
      <c r="E4" s="24" t="s">
        <v>3</v>
      </c>
    </row>
    <row r="5" spans="2:5" ht="22.5" customHeight="1">
      <c r="B5" s="25"/>
      <c r="C5" s="26" t="s">
        <v>17</v>
      </c>
      <c r="D5" s="27">
        <v>93208</v>
      </c>
      <c r="E5" s="28" t="s">
        <v>49</v>
      </c>
    </row>
    <row r="6" spans="2:5" ht="22.5" customHeight="1">
      <c r="B6" s="96" t="s">
        <v>80</v>
      </c>
      <c r="C6" s="97"/>
      <c r="D6" s="97"/>
      <c r="E6" s="98"/>
    </row>
    <row r="7" spans="2:5" ht="22.5" customHeight="1">
      <c r="B7" s="29"/>
      <c r="C7" s="22" t="s">
        <v>18</v>
      </c>
      <c r="D7" s="75">
        <v>1977.935</v>
      </c>
      <c r="E7" s="24" t="s">
        <v>4</v>
      </c>
    </row>
    <row r="8" spans="2:5" ht="22.5" customHeight="1">
      <c r="B8" s="29"/>
      <c r="C8" s="22" t="s">
        <v>18</v>
      </c>
      <c r="D8" s="75">
        <v>1122.9859999999999</v>
      </c>
      <c r="E8" s="24" t="s">
        <v>5</v>
      </c>
    </row>
    <row r="9" spans="2:5" ht="22.5" customHeight="1">
      <c r="B9" s="68" t="s">
        <v>81</v>
      </c>
      <c r="C9" s="69" t="s">
        <v>19</v>
      </c>
      <c r="D9" s="23">
        <v>2460</v>
      </c>
      <c r="E9" s="70" t="s">
        <v>6</v>
      </c>
    </row>
    <row r="10" spans="2:5" ht="22.5" customHeight="1">
      <c r="B10" s="71"/>
      <c r="C10" s="69" t="s">
        <v>19</v>
      </c>
      <c r="D10" s="23">
        <v>1735</v>
      </c>
      <c r="E10" s="73" t="s">
        <v>60</v>
      </c>
    </row>
    <row r="11" spans="2:5" ht="22.5" customHeight="1">
      <c r="B11" s="72"/>
      <c r="C11" s="69" t="s">
        <v>20</v>
      </c>
      <c r="D11" s="23">
        <v>31343</v>
      </c>
      <c r="E11" s="74" t="s">
        <v>61</v>
      </c>
    </row>
    <row r="12" spans="2:5" ht="22.5" customHeight="1">
      <c r="B12" s="72"/>
      <c r="C12" s="69" t="s">
        <v>45</v>
      </c>
      <c r="D12" s="30">
        <v>112</v>
      </c>
      <c r="E12" s="70" t="s">
        <v>51</v>
      </c>
    </row>
    <row r="13" spans="2:5" ht="22.5" customHeight="1">
      <c r="B13" s="29"/>
      <c r="C13" s="22" t="s">
        <v>45</v>
      </c>
      <c r="D13" s="30">
        <v>109</v>
      </c>
      <c r="E13" s="24" t="s">
        <v>52</v>
      </c>
    </row>
    <row r="14" spans="2:5" ht="22.5" customHeight="1">
      <c r="B14" s="29"/>
      <c r="C14" s="22" t="s">
        <v>21</v>
      </c>
      <c r="D14" s="30">
        <v>267</v>
      </c>
      <c r="E14" s="24" t="s">
        <v>8</v>
      </c>
    </row>
    <row r="15" spans="2:5" ht="22.5" customHeight="1">
      <c r="B15" s="29"/>
      <c r="C15" s="22" t="s">
        <v>17</v>
      </c>
      <c r="D15" s="23">
        <v>3318</v>
      </c>
      <c r="E15" s="24" t="s">
        <v>58</v>
      </c>
    </row>
    <row r="16" spans="2:5" ht="22.5" customHeight="1">
      <c r="B16" s="29"/>
      <c r="C16" s="22" t="s">
        <v>22</v>
      </c>
      <c r="D16" s="23">
        <v>459388148</v>
      </c>
      <c r="E16" s="32" t="s">
        <v>9</v>
      </c>
    </row>
    <row r="17" spans="2:5" ht="22.5" customHeight="1">
      <c r="B17" s="29"/>
      <c r="C17" s="22" t="s">
        <v>23</v>
      </c>
      <c r="D17" s="23">
        <v>142736393281</v>
      </c>
      <c r="E17" s="32" t="s">
        <v>9</v>
      </c>
    </row>
    <row r="18" spans="2:5" ht="22.5" customHeight="1">
      <c r="B18" s="29"/>
      <c r="C18" s="22" t="s">
        <v>23</v>
      </c>
      <c r="D18" s="23">
        <v>126514984347</v>
      </c>
      <c r="E18" s="24" t="s">
        <v>10</v>
      </c>
    </row>
    <row r="19" spans="2:5" ht="22.5" customHeight="1">
      <c r="B19" s="29"/>
      <c r="C19" s="22" t="s">
        <v>46</v>
      </c>
      <c r="D19" s="33">
        <v>0.8863540785841106</v>
      </c>
      <c r="E19" s="24" t="s">
        <v>11</v>
      </c>
    </row>
    <row r="20" spans="2:5" ht="22.5" customHeight="1">
      <c r="B20" s="29"/>
      <c r="C20" s="22" t="s">
        <v>23</v>
      </c>
      <c r="D20" s="23">
        <v>50800330914</v>
      </c>
      <c r="E20" s="24" t="s">
        <v>12</v>
      </c>
    </row>
    <row r="21" spans="2:5" ht="24" customHeight="1" thickBot="1">
      <c r="B21" s="34" t="s">
        <v>82</v>
      </c>
      <c r="C21" s="35" t="s">
        <v>24</v>
      </c>
      <c r="D21" s="36">
        <v>27</v>
      </c>
      <c r="E21" s="37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A14" sqref="A14:F18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  <col min="7" max="7" width="12.421875" style="0" customWidth="1"/>
  </cols>
  <sheetData>
    <row r="1" spans="1:6" ht="23.25">
      <c r="A1" s="100" t="s">
        <v>47</v>
      </c>
      <c r="B1" s="100"/>
      <c r="C1" s="100"/>
      <c r="D1" s="100"/>
      <c r="E1" s="100"/>
      <c r="F1" s="100"/>
    </row>
    <row r="2" spans="1:6" ht="26.25" customHeight="1" thickBot="1">
      <c r="A2" s="99" t="str">
        <f>'p192'!B1</f>
        <v>تا پایان سال92</v>
      </c>
      <c r="B2" s="99"/>
      <c r="C2" s="99"/>
      <c r="D2" s="99"/>
      <c r="E2" s="99"/>
      <c r="F2" s="99"/>
    </row>
    <row r="3" spans="1:6" ht="23.25" thickTop="1">
      <c r="A3" s="8" t="s">
        <v>35</v>
      </c>
      <c r="B3" s="9" t="s">
        <v>36</v>
      </c>
      <c r="C3" s="9" t="s">
        <v>37</v>
      </c>
      <c r="D3" s="9" t="s">
        <v>37</v>
      </c>
      <c r="E3" s="9" t="s">
        <v>38</v>
      </c>
      <c r="F3" s="10" t="s">
        <v>34</v>
      </c>
    </row>
    <row r="4" spans="1:6" ht="22.5">
      <c r="A4" s="11" t="s">
        <v>39</v>
      </c>
      <c r="B4" s="12" t="s">
        <v>40</v>
      </c>
      <c r="C4" s="12" t="s">
        <v>40</v>
      </c>
      <c r="D4" s="12" t="s">
        <v>0</v>
      </c>
      <c r="E4" s="12" t="s">
        <v>41</v>
      </c>
      <c r="F4" s="13"/>
    </row>
    <row r="5" spans="1:6" ht="30" customHeight="1">
      <c r="A5" s="41">
        <v>0.9034868571110326</v>
      </c>
      <c r="B5" s="42">
        <v>84832707576</v>
      </c>
      <c r="C5" s="42">
        <v>93894788738</v>
      </c>
      <c r="D5" s="42">
        <v>298907027</v>
      </c>
      <c r="E5" s="42">
        <v>57804</v>
      </c>
      <c r="F5" s="43" t="s">
        <v>42</v>
      </c>
    </row>
    <row r="6" spans="1:6" ht="30" customHeight="1">
      <c r="A6" s="41">
        <v>0.8958991533384274</v>
      </c>
      <c r="B6" s="42">
        <v>17036642771</v>
      </c>
      <c r="C6" s="42">
        <v>19016250554</v>
      </c>
      <c r="D6" s="42">
        <v>52512090</v>
      </c>
      <c r="E6" s="42">
        <v>9298</v>
      </c>
      <c r="F6" s="43" t="s">
        <v>43</v>
      </c>
    </row>
    <row r="7" spans="1:6" ht="30" customHeight="1">
      <c r="A7" s="41">
        <v>0.833354523209372</v>
      </c>
      <c r="B7" s="42">
        <v>14214205000</v>
      </c>
      <c r="C7" s="42">
        <v>17056612287</v>
      </c>
      <c r="D7" s="42">
        <v>55205862</v>
      </c>
      <c r="E7" s="42">
        <v>15573</v>
      </c>
      <c r="F7" s="44" t="s">
        <v>48</v>
      </c>
    </row>
    <row r="8" spans="1:6" ht="30" customHeight="1">
      <c r="A8" s="41">
        <v>0.8169504281197966</v>
      </c>
      <c r="B8" s="42">
        <v>10431429000</v>
      </c>
      <c r="C8" s="42">
        <v>12768741702</v>
      </c>
      <c r="D8" s="42">
        <v>52763169</v>
      </c>
      <c r="E8" s="42">
        <v>10533</v>
      </c>
      <c r="F8" s="44" t="s">
        <v>53</v>
      </c>
    </row>
    <row r="9" spans="1:6" ht="30" customHeight="1" thickBot="1">
      <c r="A9" s="45">
        <v>0.8863540785841106</v>
      </c>
      <c r="B9" s="46">
        <v>126514984347</v>
      </c>
      <c r="C9" s="46">
        <v>142736393281</v>
      </c>
      <c r="D9" s="46">
        <v>459388148</v>
      </c>
      <c r="E9" s="46">
        <v>93208</v>
      </c>
      <c r="F9" s="47" t="s">
        <v>44</v>
      </c>
    </row>
    <row r="10" spans="1:6" ht="39.75" customHeight="1" thickTop="1">
      <c r="A10" s="101" t="s">
        <v>28</v>
      </c>
      <c r="B10" s="101"/>
      <c r="C10" s="101"/>
      <c r="D10" s="101"/>
      <c r="E10" s="101"/>
      <c r="F10" s="101"/>
    </row>
    <row r="11" spans="1:6" ht="14.25" customHeight="1" thickBot="1">
      <c r="A11" s="48"/>
      <c r="B11" s="48"/>
      <c r="C11" s="50"/>
      <c r="D11" s="49"/>
      <c r="E11" s="48"/>
      <c r="F11" s="48"/>
    </row>
    <row r="12" spans="1:6" ht="27.75" thickTop="1">
      <c r="A12" s="51" t="s">
        <v>29</v>
      </c>
      <c r="B12" s="52" t="s">
        <v>30</v>
      </c>
      <c r="C12" s="52" t="s">
        <v>31</v>
      </c>
      <c r="D12" s="52" t="s">
        <v>32</v>
      </c>
      <c r="E12" s="52" t="s">
        <v>33</v>
      </c>
      <c r="F12" s="53" t="s">
        <v>34</v>
      </c>
    </row>
    <row r="13" spans="1:6" ht="19.5">
      <c r="A13" s="54"/>
      <c r="B13" s="55"/>
      <c r="C13" s="55"/>
      <c r="D13" s="55"/>
      <c r="E13" s="55"/>
      <c r="F13" s="56"/>
    </row>
    <row r="14" spans="1:6" ht="24" customHeight="1">
      <c r="A14" s="42">
        <v>7799</v>
      </c>
      <c r="B14" s="42">
        <v>418</v>
      </c>
      <c r="C14" s="42">
        <v>1126</v>
      </c>
      <c r="D14" s="42">
        <v>2025</v>
      </c>
      <c r="E14" s="42">
        <v>46436</v>
      </c>
      <c r="F14" s="61" t="s">
        <v>42</v>
      </c>
    </row>
    <row r="15" spans="1:6" ht="24" customHeight="1">
      <c r="A15" s="42">
        <v>1003</v>
      </c>
      <c r="B15" s="42">
        <v>41</v>
      </c>
      <c r="C15" s="42">
        <v>163</v>
      </c>
      <c r="D15" s="42">
        <v>327</v>
      </c>
      <c r="E15" s="42">
        <v>7764</v>
      </c>
      <c r="F15" s="61" t="s">
        <v>43</v>
      </c>
    </row>
    <row r="16" spans="1:6" ht="24" customHeight="1">
      <c r="A16" s="42">
        <v>1452</v>
      </c>
      <c r="B16" s="42">
        <v>55</v>
      </c>
      <c r="C16" s="42">
        <v>254</v>
      </c>
      <c r="D16" s="42">
        <v>380</v>
      </c>
      <c r="E16" s="42">
        <v>13432</v>
      </c>
      <c r="F16" s="64" t="s">
        <v>48</v>
      </c>
    </row>
    <row r="17" spans="1:6" ht="24" customHeight="1">
      <c r="A17" s="42">
        <v>425</v>
      </c>
      <c r="B17" s="42">
        <v>34</v>
      </c>
      <c r="C17" s="42">
        <v>316</v>
      </c>
      <c r="D17" s="42">
        <v>459</v>
      </c>
      <c r="E17" s="42">
        <v>9299</v>
      </c>
      <c r="F17" s="64" t="s">
        <v>53</v>
      </c>
    </row>
    <row r="18" spans="1:6" ht="24" customHeight="1" thickBot="1">
      <c r="A18" s="65">
        <v>10679</v>
      </c>
      <c r="B18" s="66">
        <v>548</v>
      </c>
      <c r="C18" s="66">
        <v>1859</v>
      </c>
      <c r="D18" s="66">
        <v>3191</v>
      </c>
      <c r="E18" s="66">
        <v>76931</v>
      </c>
      <c r="F18" s="67" t="s">
        <v>44</v>
      </c>
    </row>
    <row r="19" spans="1:6" ht="33" thickBot="1" thickTop="1">
      <c r="A19" s="1"/>
      <c r="B19" s="2"/>
      <c r="C19" s="2"/>
      <c r="D19" s="2"/>
      <c r="E19" s="3"/>
      <c r="F19" s="4"/>
    </row>
    <row r="20" spans="2:5" ht="24" thickBot="1">
      <c r="B20" s="14">
        <f>IF(B9='p192'!D18,1," ")</f>
        <v>1</v>
      </c>
      <c r="C20" s="14">
        <f>IF(C9='p192'!D17,1," ")</f>
        <v>1</v>
      </c>
      <c r="D20" s="14">
        <f>IF(D9='p192'!D16,1," ")</f>
        <v>1</v>
      </c>
      <c r="E20" s="14">
        <f>IF(E9='p192'!D5,1," ")</f>
        <v>1</v>
      </c>
    </row>
    <row r="21" ht="24" thickBot="1">
      <c r="E21" s="14">
        <f>IF(SUM(A18:E18)=E9,1," ")</f>
        <v>1</v>
      </c>
    </row>
  </sheetData>
  <sheetProtection/>
  <mergeCells count="3">
    <mergeCell ref="A1:F1"/>
    <mergeCell ref="A2:F2"/>
    <mergeCell ref="A10:F10"/>
  </mergeCells>
  <printOptions/>
  <pageMargins left="0.9055118110236221" right="0.7480314960629921" top="0.5905511811023623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9.00390625" style="0" customWidth="1"/>
  </cols>
  <sheetData>
    <row r="1" spans="2:5" ht="35.25" customHeight="1" thickBot="1">
      <c r="B1" s="38" t="s">
        <v>84</v>
      </c>
      <c r="C1" s="39"/>
      <c r="D1" s="39" t="s">
        <v>27</v>
      </c>
      <c r="E1" s="40"/>
    </row>
    <row r="2" spans="2:5" ht="22.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2.5" customHeight="1">
      <c r="B3" s="21" t="s">
        <v>69</v>
      </c>
      <c r="C3" s="22" t="s">
        <v>15</v>
      </c>
      <c r="D3" s="23">
        <v>4064</v>
      </c>
      <c r="E3" s="24" t="s">
        <v>2</v>
      </c>
    </row>
    <row r="4" spans="2:5" ht="22.5" customHeight="1">
      <c r="B4" s="21"/>
      <c r="C4" s="22" t="s">
        <v>16</v>
      </c>
      <c r="D4" s="75">
        <v>37</v>
      </c>
      <c r="E4" s="24" t="s">
        <v>3</v>
      </c>
    </row>
    <row r="5" spans="2:5" ht="22.5" customHeight="1">
      <c r="B5" s="25"/>
      <c r="C5" s="26" t="s">
        <v>17</v>
      </c>
      <c r="D5" s="27">
        <v>96664</v>
      </c>
      <c r="E5" s="28" t="s">
        <v>49</v>
      </c>
    </row>
    <row r="6" spans="2:5" ht="22.5" customHeight="1">
      <c r="B6" s="96" t="s">
        <v>85</v>
      </c>
      <c r="C6" s="97"/>
      <c r="D6" s="97"/>
      <c r="E6" s="98"/>
    </row>
    <row r="7" spans="2:5" ht="22.5" customHeight="1">
      <c r="B7" s="29"/>
      <c r="C7" s="22" t="s">
        <v>18</v>
      </c>
      <c r="D7" s="75">
        <v>2046.6190000000004</v>
      </c>
      <c r="E7" s="24" t="s">
        <v>4</v>
      </c>
    </row>
    <row r="8" spans="2:5" ht="22.5" customHeight="1">
      <c r="B8" s="29"/>
      <c r="C8" s="22" t="s">
        <v>18</v>
      </c>
      <c r="D8" s="75">
        <v>1062.5069999999996</v>
      </c>
      <c r="E8" s="24" t="s">
        <v>5</v>
      </c>
    </row>
    <row r="9" spans="2:5" ht="22.5" customHeight="1">
      <c r="B9" s="68" t="s">
        <v>86</v>
      </c>
      <c r="C9" s="69" t="s">
        <v>19</v>
      </c>
      <c r="D9" s="23">
        <v>2729</v>
      </c>
      <c r="E9" s="70" t="s">
        <v>6</v>
      </c>
    </row>
    <row r="10" spans="2:5" ht="22.5" customHeight="1">
      <c r="B10" s="71"/>
      <c r="C10" s="69" t="s">
        <v>19</v>
      </c>
      <c r="D10" s="23">
        <v>2266</v>
      </c>
      <c r="E10" s="73" t="s">
        <v>60</v>
      </c>
    </row>
    <row r="11" spans="2:5" ht="22.5" customHeight="1">
      <c r="B11" s="72"/>
      <c r="C11" s="69" t="s">
        <v>20</v>
      </c>
      <c r="D11" s="23">
        <v>32648</v>
      </c>
      <c r="E11" s="74" t="s">
        <v>61</v>
      </c>
    </row>
    <row r="12" spans="2:5" ht="22.5" customHeight="1">
      <c r="B12" s="72"/>
      <c r="C12" s="69" t="s">
        <v>45</v>
      </c>
      <c r="D12" s="30">
        <v>125</v>
      </c>
      <c r="E12" s="70" t="s">
        <v>51</v>
      </c>
    </row>
    <row r="13" spans="2:5" ht="22.5" customHeight="1">
      <c r="B13" s="29"/>
      <c r="C13" s="22" t="s">
        <v>45</v>
      </c>
      <c r="D13" s="30">
        <v>121</v>
      </c>
      <c r="E13" s="24" t="s">
        <v>52</v>
      </c>
    </row>
    <row r="14" spans="2:5" ht="22.5" customHeight="1">
      <c r="B14" s="29"/>
      <c r="C14" s="22" t="s">
        <v>21</v>
      </c>
      <c r="D14" s="30">
        <v>269</v>
      </c>
      <c r="E14" s="24" t="s">
        <v>8</v>
      </c>
    </row>
    <row r="15" spans="2:5" ht="22.5" customHeight="1">
      <c r="B15" s="29"/>
      <c r="C15" s="22" t="s">
        <v>17</v>
      </c>
      <c r="D15" s="23">
        <v>3696</v>
      </c>
      <c r="E15" s="24" t="s">
        <v>58</v>
      </c>
    </row>
    <row r="16" spans="2:5" ht="22.5" customHeight="1">
      <c r="B16" s="29"/>
      <c r="C16" s="22" t="s">
        <v>22</v>
      </c>
      <c r="D16" s="23">
        <v>533437300</v>
      </c>
      <c r="E16" s="32" t="s">
        <v>9</v>
      </c>
    </row>
    <row r="17" spans="2:5" ht="22.5" customHeight="1">
      <c r="B17" s="29"/>
      <c r="C17" s="22" t="s">
        <v>23</v>
      </c>
      <c r="D17" s="23">
        <v>218391562840</v>
      </c>
      <c r="E17" s="32" t="s">
        <v>9</v>
      </c>
    </row>
    <row r="18" spans="2:5" ht="22.5" customHeight="1">
      <c r="B18" s="29"/>
      <c r="C18" s="22" t="s">
        <v>23</v>
      </c>
      <c r="D18" s="23">
        <v>193944189480</v>
      </c>
      <c r="E18" s="24" t="s">
        <v>10</v>
      </c>
    </row>
    <row r="19" spans="2:5" ht="22.5" customHeight="1">
      <c r="B19" s="29"/>
      <c r="C19" s="22" t="s">
        <v>46</v>
      </c>
      <c r="D19" s="33">
        <v>0.8880571527485663</v>
      </c>
      <c r="E19" s="24" t="s">
        <v>11</v>
      </c>
    </row>
    <row r="20" spans="2:5" ht="22.5" customHeight="1">
      <c r="B20" s="29"/>
      <c r="C20" s="22" t="s">
        <v>23</v>
      </c>
      <c r="D20" s="23">
        <v>75247704274</v>
      </c>
      <c r="E20" s="24" t="s">
        <v>12</v>
      </c>
    </row>
    <row r="21" spans="2:5" ht="24" customHeight="1" thickBot="1">
      <c r="B21" s="34" t="s">
        <v>83</v>
      </c>
      <c r="C21" s="35" t="s">
        <v>24</v>
      </c>
      <c r="D21" s="36">
        <v>25</v>
      </c>
      <c r="E21" s="37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F21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  <col min="7" max="7" width="12.421875" style="0" customWidth="1"/>
  </cols>
  <sheetData>
    <row r="1" spans="1:6" ht="23.25">
      <c r="A1" s="100" t="s">
        <v>47</v>
      </c>
      <c r="B1" s="100"/>
      <c r="C1" s="100"/>
      <c r="D1" s="100"/>
      <c r="E1" s="100"/>
      <c r="F1" s="100"/>
    </row>
    <row r="2" spans="1:6" ht="26.25" customHeight="1" thickBot="1">
      <c r="A2" s="99" t="s">
        <v>84</v>
      </c>
      <c r="B2" s="99"/>
      <c r="C2" s="99"/>
      <c r="D2" s="99"/>
      <c r="E2" s="99"/>
      <c r="F2" s="99"/>
    </row>
    <row r="3" spans="1:6" ht="23.25" thickTop="1">
      <c r="A3" s="8" t="s">
        <v>35</v>
      </c>
      <c r="B3" s="9" t="s">
        <v>36</v>
      </c>
      <c r="C3" s="9" t="s">
        <v>37</v>
      </c>
      <c r="D3" s="9" t="s">
        <v>37</v>
      </c>
      <c r="E3" s="9" t="s">
        <v>38</v>
      </c>
      <c r="F3" s="10" t="s">
        <v>34</v>
      </c>
    </row>
    <row r="4" spans="1:6" ht="22.5">
      <c r="A4" s="11" t="s">
        <v>39</v>
      </c>
      <c r="B4" s="12" t="s">
        <v>40</v>
      </c>
      <c r="C4" s="12" t="s">
        <v>40</v>
      </c>
      <c r="D4" s="12" t="s">
        <v>0</v>
      </c>
      <c r="E4" s="12" t="s">
        <v>41</v>
      </c>
      <c r="F4" s="13"/>
    </row>
    <row r="5" spans="1:6" ht="30" customHeight="1">
      <c r="A5" s="41">
        <v>0.901708020623961</v>
      </c>
      <c r="B5" s="42">
        <v>131814484480</v>
      </c>
      <c r="C5" s="42">
        <v>146183111900</v>
      </c>
      <c r="D5" s="42">
        <v>341995567</v>
      </c>
      <c r="E5" s="42">
        <v>60150</v>
      </c>
      <c r="F5" s="43" t="s">
        <v>42</v>
      </c>
    </row>
    <row r="6" spans="1:6" ht="30" customHeight="1">
      <c r="A6" s="41">
        <v>0.9023828832535475</v>
      </c>
      <c r="B6" s="42">
        <v>25146895000</v>
      </c>
      <c r="C6" s="42">
        <v>27867211875</v>
      </c>
      <c r="D6" s="42">
        <v>60426694</v>
      </c>
      <c r="E6" s="42">
        <v>9564</v>
      </c>
      <c r="F6" s="43" t="s">
        <v>43</v>
      </c>
    </row>
    <row r="7" spans="1:6" ht="30" customHeight="1">
      <c r="A7" s="41">
        <v>0.9433883354924321</v>
      </c>
      <c r="B7" s="42">
        <v>22999296000</v>
      </c>
      <c r="C7" s="42">
        <v>24379457679</v>
      </c>
      <c r="D7" s="42">
        <v>64212794</v>
      </c>
      <c r="E7" s="42">
        <v>16116</v>
      </c>
      <c r="F7" s="44" t="s">
        <v>48</v>
      </c>
    </row>
    <row r="8" spans="1:6" ht="30" customHeight="1">
      <c r="A8" s="41">
        <v>0.7005143343472943</v>
      </c>
      <c r="B8" s="42">
        <v>13983514000</v>
      </c>
      <c r="C8" s="42">
        <v>19961781386</v>
      </c>
      <c r="D8" s="42">
        <v>66802245</v>
      </c>
      <c r="E8" s="42">
        <v>10834</v>
      </c>
      <c r="F8" s="44" t="s">
        <v>53</v>
      </c>
    </row>
    <row r="9" spans="1:6" ht="30" customHeight="1" thickBot="1">
      <c r="A9" s="45">
        <v>0.8880571527485663</v>
      </c>
      <c r="B9" s="46">
        <v>193944189480</v>
      </c>
      <c r="C9" s="46">
        <v>218391562840</v>
      </c>
      <c r="D9" s="46">
        <v>533437300</v>
      </c>
      <c r="E9" s="46">
        <v>96664</v>
      </c>
      <c r="F9" s="47" t="s">
        <v>44</v>
      </c>
    </row>
    <row r="10" spans="1:6" ht="39.75" customHeight="1" thickTop="1">
      <c r="A10" s="101" t="s">
        <v>28</v>
      </c>
      <c r="B10" s="101"/>
      <c r="C10" s="101"/>
      <c r="D10" s="101"/>
      <c r="E10" s="101"/>
      <c r="F10" s="101"/>
    </row>
    <row r="11" spans="1:6" ht="14.25" customHeight="1" thickBot="1">
      <c r="A11" s="48"/>
      <c r="B11" s="48"/>
      <c r="C11" s="50"/>
      <c r="D11" s="49"/>
      <c r="E11" s="48"/>
      <c r="F11" s="48"/>
    </row>
    <row r="12" spans="1:6" ht="27.75" thickTop="1">
      <c r="A12" s="51" t="s">
        <v>29</v>
      </c>
      <c r="B12" s="52" t="s">
        <v>30</v>
      </c>
      <c r="C12" s="52" t="s">
        <v>31</v>
      </c>
      <c r="D12" s="52" t="s">
        <v>32</v>
      </c>
      <c r="E12" s="52" t="s">
        <v>33</v>
      </c>
      <c r="F12" s="53" t="s">
        <v>34</v>
      </c>
    </row>
    <row r="13" spans="1:6" ht="19.5">
      <c r="A13" s="54"/>
      <c r="B13" s="55"/>
      <c r="C13" s="55"/>
      <c r="D13" s="55"/>
      <c r="E13" s="55"/>
      <c r="F13" s="56"/>
    </row>
    <row r="14" spans="1:6" ht="24" customHeight="1">
      <c r="A14" s="42">
        <v>8117</v>
      </c>
      <c r="B14" s="42">
        <v>443</v>
      </c>
      <c r="C14" s="42">
        <v>1200</v>
      </c>
      <c r="D14" s="42">
        <v>2083</v>
      </c>
      <c r="E14" s="42">
        <v>48307</v>
      </c>
      <c r="F14" s="61" t="s">
        <v>42</v>
      </c>
    </row>
    <row r="15" spans="1:6" ht="24" customHeight="1">
      <c r="A15" s="42">
        <v>1029</v>
      </c>
      <c r="B15" s="42">
        <v>44</v>
      </c>
      <c r="C15" s="42">
        <v>182</v>
      </c>
      <c r="D15" s="42">
        <v>337</v>
      </c>
      <c r="E15" s="42">
        <v>7972</v>
      </c>
      <c r="F15" s="61" t="s">
        <v>43</v>
      </c>
    </row>
    <row r="16" spans="1:6" ht="24" customHeight="1">
      <c r="A16" s="42">
        <v>1490</v>
      </c>
      <c r="B16" s="42">
        <v>62</v>
      </c>
      <c r="C16" s="42">
        <v>276</v>
      </c>
      <c r="D16" s="42">
        <v>397</v>
      </c>
      <c r="E16" s="42">
        <v>13891</v>
      </c>
      <c r="F16" s="64" t="s">
        <v>48</v>
      </c>
    </row>
    <row r="17" spans="1:6" ht="24" customHeight="1">
      <c r="A17" s="42">
        <v>449</v>
      </c>
      <c r="B17" s="42">
        <v>36</v>
      </c>
      <c r="C17" s="42">
        <v>356</v>
      </c>
      <c r="D17" s="42">
        <v>485</v>
      </c>
      <c r="E17" s="42">
        <v>9508</v>
      </c>
      <c r="F17" s="64" t="s">
        <v>53</v>
      </c>
    </row>
    <row r="18" spans="1:6" ht="24" customHeight="1" thickBot="1">
      <c r="A18" s="65">
        <v>11085</v>
      </c>
      <c r="B18" s="66">
        <v>585</v>
      </c>
      <c r="C18" s="66">
        <v>2014</v>
      </c>
      <c r="D18" s="66">
        <v>3302</v>
      </c>
      <c r="E18" s="66">
        <v>79678</v>
      </c>
      <c r="F18" s="67" t="s">
        <v>44</v>
      </c>
    </row>
    <row r="19" spans="1:6" ht="33" thickBot="1" thickTop="1">
      <c r="A19" s="1"/>
      <c r="B19" s="2"/>
      <c r="C19" s="2"/>
      <c r="D19" s="2"/>
      <c r="E19" s="3"/>
      <c r="F19" s="4"/>
    </row>
    <row r="20" spans="2:5" ht="24" thickBot="1">
      <c r="B20" s="14">
        <v>1</v>
      </c>
      <c r="C20" s="14">
        <v>1</v>
      </c>
      <c r="D20" s="14">
        <v>1</v>
      </c>
      <c r="E20" s="14">
        <v>1</v>
      </c>
    </row>
    <row r="21" ht="24" thickBot="1">
      <c r="E21" s="14">
        <v>1</v>
      </c>
    </row>
  </sheetData>
  <sheetProtection/>
  <mergeCells count="3">
    <mergeCell ref="A1:F1"/>
    <mergeCell ref="A2:F2"/>
    <mergeCell ref="A10:F10"/>
  </mergeCells>
  <printOptions/>
  <pageMargins left="0.9055118110236221" right="0.7480314960629921" top="0.5905511811023623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9.00390625" style="0" customWidth="1"/>
  </cols>
  <sheetData>
    <row r="1" spans="2:5" ht="35.25" customHeight="1" thickBot="1">
      <c r="B1" s="38" t="s">
        <v>87</v>
      </c>
      <c r="C1" s="39"/>
      <c r="D1" s="39" t="s">
        <v>27</v>
      </c>
      <c r="E1" s="40"/>
    </row>
    <row r="2" spans="2:5" ht="22.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2.5" customHeight="1">
      <c r="B3" s="21" t="s">
        <v>69</v>
      </c>
      <c r="C3" s="22" t="s">
        <v>15</v>
      </c>
      <c r="D3" s="23">
        <v>4064</v>
      </c>
      <c r="E3" s="24" t="s">
        <v>2</v>
      </c>
    </row>
    <row r="4" spans="2:5" ht="22.5" customHeight="1">
      <c r="B4" s="21"/>
      <c r="C4" s="22" t="s">
        <v>16</v>
      </c>
      <c r="D4" s="75">
        <v>39</v>
      </c>
      <c r="E4" s="24" t="s">
        <v>3</v>
      </c>
    </row>
    <row r="5" spans="2:5" ht="22.5" customHeight="1">
      <c r="B5" s="25"/>
      <c r="C5" s="26" t="s">
        <v>17</v>
      </c>
      <c r="D5" s="27">
        <v>99090</v>
      </c>
      <c r="E5" s="28" t="s">
        <v>49</v>
      </c>
    </row>
    <row r="6" spans="2:5" ht="22.5" customHeight="1">
      <c r="B6" s="96" t="s">
        <v>90</v>
      </c>
      <c r="C6" s="97"/>
      <c r="D6" s="97"/>
      <c r="E6" s="98"/>
    </row>
    <row r="7" spans="2:5" ht="22.5" customHeight="1">
      <c r="B7" s="29"/>
      <c r="C7" s="22" t="s">
        <v>18</v>
      </c>
      <c r="D7" s="75">
        <v>2093.6230000000005</v>
      </c>
      <c r="E7" s="24" t="s">
        <v>4</v>
      </c>
    </row>
    <row r="8" spans="2:5" ht="22.5" customHeight="1">
      <c r="B8" s="29"/>
      <c r="C8" s="22" t="s">
        <v>18</v>
      </c>
      <c r="D8" s="75">
        <v>1087.3779999999997</v>
      </c>
      <c r="E8" s="24" t="s">
        <v>5</v>
      </c>
    </row>
    <row r="9" spans="2:5" ht="22.5" customHeight="1">
      <c r="B9" s="68" t="s">
        <v>88</v>
      </c>
      <c r="C9" s="69" t="s">
        <v>19</v>
      </c>
      <c r="D9" s="23">
        <v>3240</v>
      </c>
      <c r="E9" s="70" t="s">
        <v>6</v>
      </c>
    </row>
    <row r="10" spans="2:5" ht="22.5" customHeight="1">
      <c r="B10" s="71"/>
      <c r="C10" s="69" t="s">
        <v>19</v>
      </c>
      <c r="D10" s="23">
        <v>2276</v>
      </c>
      <c r="E10" s="73" t="s">
        <v>60</v>
      </c>
    </row>
    <row r="11" spans="2:5" ht="22.5" customHeight="1">
      <c r="B11" s="72"/>
      <c r="C11" s="69" t="s">
        <v>20</v>
      </c>
      <c r="D11" s="23">
        <v>35225</v>
      </c>
      <c r="E11" s="74" t="s">
        <v>61</v>
      </c>
    </row>
    <row r="12" spans="2:5" ht="22.5" customHeight="1">
      <c r="B12" s="72"/>
      <c r="C12" s="69" t="s">
        <v>45</v>
      </c>
      <c r="D12" s="30">
        <v>139</v>
      </c>
      <c r="E12" s="70" t="s">
        <v>51</v>
      </c>
    </row>
    <row r="13" spans="2:5" ht="22.5" customHeight="1">
      <c r="B13" s="29"/>
      <c r="C13" s="22" t="s">
        <v>45</v>
      </c>
      <c r="D13" s="30">
        <v>133</v>
      </c>
      <c r="E13" s="24" t="s">
        <v>52</v>
      </c>
    </row>
    <row r="14" spans="2:5" ht="22.5" customHeight="1">
      <c r="B14" s="29"/>
      <c r="C14" s="22" t="s">
        <v>21</v>
      </c>
      <c r="D14" s="30">
        <v>272</v>
      </c>
      <c r="E14" s="24" t="s">
        <v>8</v>
      </c>
    </row>
    <row r="15" spans="2:5" ht="22.5" customHeight="1">
      <c r="B15" s="29"/>
      <c r="C15" s="22" t="s">
        <v>17</v>
      </c>
      <c r="D15" s="23">
        <v>4371</v>
      </c>
      <c r="E15" s="24" t="s">
        <v>58</v>
      </c>
    </row>
    <row r="16" spans="2:5" ht="22.5" customHeight="1">
      <c r="B16" s="29"/>
      <c r="C16" s="22" t="s">
        <v>22</v>
      </c>
      <c r="D16" s="23">
        <v>585916740</v>
      </c>
      <c r="E16" s="32" t="s">
        <v>9</v>
      </c>
    </row>
    <row r="17" spans="2:5" ht="22.5" customHeight="1">
      <c r="B17" s="29"/>
      <c r="C17" s="22" t="s">
        <v>23</v>
      </c>
      <c r="D17" s="23">
        <v>280140730146</v>
      </c>
      <c r="E17" s="32" t="s">
        <v>9</v>
      </c>
    </row>
    <row r="18" spans="2:5" ht="22.5" customHeight="1">
      <c r="B18" s="29"/>
      <c r="C18" s="22" t="s">
        <v>23</v>
      </c>
      <c r="D18" s="23">
        <v>263154346215</v>
      </c>
      <c r="E18" s="24" t="s">
        <v>10</v>
      </c>
    </row>
    <row r="19" spans="2:5" ht="22.5" customHeight="1">
      <c r="B19" s="29"/>
      <c r="C19" s="22" t="s">
        <v>46</v>
      </c>
      <c r="D19" s="33">
        <v>0.9393648188103627</v>
      </c>
      <c r="E19" s="24" t="s">
        <v>11</v>
      </c>
    </row>
    <row r="20" spans="2:5" ht="22.5" customHeight="1">
      <c r="B20" s="29"/>
      <c r="C20" s="22" t="s">
        <v>23</v>
      </c>
      <c r="D20" s="23">
        <v>92234088205</v>
      </c>
      <c r="E20" s="24" t="s">
        <v>12</v>
      </c>
    </row>
    <row r="21" spans="2:5" ht="24" customHeight="1" thickBot="1">
      <c r="B21" s="34" t="s">
        <v>89</v>
      </c>
      <c r="C21" s="35" t="s">
        <v>24</v>
      </c>
      <c r="D21" s="36">
        <v>23</v>
      </c>
      <c r="E21" s="37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  <col min="7" max="7" width="12.421875" style="0" customWidth="1"/>
  </cols>
  <sheetData>
    <row r="1" spans="1:6" ht="23.25">
      <c r="A1" s="100" t="s">
        <v>47</v>
      </c>
      <c r="B1" s="100"/>
      <c r="C1" s="100"/>
      <c r="D1" s="100"/>
      <c r="E1" s="100"/>
      <c r="F1" s="100"/>
    </row>
    <row r="2" spans="1:6" ht="26.25" customHeight="1" thickBot="1">
      <c r="A2" s="99" t="str">
        <f>'p194'!B1</f>
        <v>تا پایان سال 1394</v>
      </c>
      <c r="B2" s="99"/>
      <c r="C2" s="99"/>
      <c r="D2" s="99"/>
      <c r="E2" s="99"/>
      <c r="F2" s="99"/>
    </row>
    <row r="3" spans="1:6" ht="23.25" thickTop="1">
      <c r="A3" s="8" t="s">
        <v>35</v>
      </c>
      <c r="B3" s="9" t="s">
        <v>36</v>
      </c>
      <c r="C3" s="9" t="s">
        <v>37</v>
      </c>
      <c r="D3" s="9" t="s">
        <v>37</v>
      </c>
      <c r="E3" s="9" t="s">
        <v>38</v>
      </c>
      <c r="F3" s="10" t="s">
        <v>34</v>
      </c>
    </row>
    <row r="4" spans="1:6" ht="22.5">
      <c r="A4" s="11" t="s">
        <v>39</v>
      </c>
      <c r="B4" s="12" t="s">
        <v>40</v>
      </c>
      <c r="C4" s="12" t="s">
        <v>40</v>
      </c>
      <c r="D4" s="12" t="s">
        <v>0</v>
      </c>
      <c r="E4" s="12" t="s">
        <v>41</v>
      </c>
      <c r="F4" s="13"/>
    </row>
    <row r="5" spans="1:6" ht="30" customHeight="1">
      <c r="A5" s="41">
        <v>0.9324021238805958</v>
      </c>
      <c r="B5" s="42">
        <v>176601335642</v>
      </c>
      <c r="C5" s="42">
        <v>189404690443</v>
      </c>
      <c r="D5" s="42">
        <v>378041195</v>
      </c>
      <c r="E5" s="42">
        <v>61899</v>
      </c>
      <c r="F5" s="43" t="s">
        <v>42</v>
      </c>
    </row>
    <row r="6" spans="1:6" ht="30" customHeight="1">
      <c r="A6" s="41">
        <v>0.9736069542080005</v>
      </c>
      <c r="B6" s="42">
        <v>34681789879</v>
      </c>
      <c r="C6" s="42">
        <v>35621961952</v>
      </c>
      <c r="D6" s="42">
        <v>69749874</v>
      </c>
      <c r="E6" s="42">
        <v>9743</v>
      </c>
      <c r="F6" s="43" t="s">
        <v>43</v>
      </c>
    </row>
    <row r="7" spans="1:6" ht="30" customHeight="1">
      <c r="A7" s="41">
        <v>0.956908928250254</v>
      </c>
      <c r="B7" s="42">
        <v>30431937739</v>
      </c>
      <c r="C7" s="42">
        <v>31802334413</v>
      </c>
      <c r="D7" s="42">
        <v>70074208</v>
      </c>
      <c r="E7" s="42">
        <v>16500</v>
      </c>
      <c r="F7" s="44" t="s">
        <v>48</v>
      </c>
    </row>
    <row r="8" spans="1:6" ht="30" customHeight="1">
      <c r="A8" s="41">
        <v>0.9196773765114452</v>
      </c>
      <c r="B8" s="42">
        <v>21439282955</v>
      </c>
      <c r="C8" s="42">
        <v>23311743338</v>
      </c>
      <c r="D8" s="42">
        <v>68051463</v>
      </c>
      <c r="E8" s="42">
        <v>10948</v>
      </c>
      <c r="F8" s="44" t="s">
        <v>53</v>
      </c>
    </row>
    <row r="9" spans="1:6" ht="30" customHeight="1" thickBot="1">
      <c r="A9" s="45">
        <f>B9/C9</f>
        <v>0.9393648188103627</v>
      </c>
      <c r="B9" s="46">
        <f>SUM(B5:B8)</f>
        <v>263154346215</v>
      </c>
      <c r="C9" s="46">
        <f>SUM(C5:C8)</f>
        <v>280140730146</v>
      </c>
      <c r="D9" s="46">
        <f>SUM(D5:D8)</f>
        <v>585916740</v>
      </c>
      <c r="E9" s="46">
        <f>SUM(E5:E8)</f>
        <v>99090</v>
      </c>
      <c r="F9" s="47" t="s">
        <v>44</v>
      </c>
    </row>
    <row r="10" spans="1:6" ht="39.75" customHeight="1" thickTop="1">
      <c r="A10" s="101" t="s">
        <v>28</v>
      </c>
      <c r="B10" s="101"/>
      <c r="C10" s="101"/>
      <c r="D10" s="101"/>
      <c r="E10" s="101"/>
      <c r="F10" s="101"/>
    </row>
    <row r="11" spans="1:6" ht="14.25" customHeight="1" thickBot="1">
      <c r="A11" s="48"/>
      <c r="B11" s="48"/>
      <c r="C11" s="50"/>
      <c r="D11" s="49"/>
      <c r="E11" s="48"/>
      <c r="F11" s="48"/>
    </row>
    <row r="12" spans="1:6" ht="27.75" thickTop="1">
      <c r="A12" s="51" t="s">
        <v>29</v>
      </c>
      <c r="B12" s="52" t="s">
        <v>30</v>
      </c>
      <c r="C12" s="52" t="s">
        <v>31</v>
      </c>
      <c r="D12" s="52" t="s">
        <v>32</v>
      </c>
      <c r="E12" s="52" t="s">
        <v>33</v>
      </c>
      <c r="F12" s="53" t="s">
        <v>34</v>
      </c>
    </row>
    <row r="13" spans="1:6" ht="19.5">
      <c r="A13" s="54"/>
      <c r="B13" s="55"/>
      <c r="C13" s="55"/>
      <c r="D13" s="55"/>
      <c r="E13" s="55"/>
      <c r="F13" s="56"/>
    </row>
    <row r="14" spans="1:6" ht="24" customHeight="1">
      <c r="A14" s="78">
        <v>8342</v>
      </c>
      <c r="B14" s="42">
        <v>472</v>
      </c>
      <c r="C14" s="42">
        <v>1244</v>
      </c>
      <c r="D14" s="42">
        <v>2172</v>
      </c>
      <c r="E14" s="42">
        <v>49669</v>
      </c>
      <c r="F14" s="61" t="s">
        <v>42</v>
      </c>
    </row>
    <row r="15" spans="1:6" ht="24" customHeight="1">
      <c r="A15" s="78">
        <v>1048</v>
      </c>
      <c r="B15" s="42">
        <v>50</v>
      </c>
      <c r="C15" s="42">
        <v>197</v>
      </c>
      <c r="D15" s="42">
        <v>336</v>
      </c>
      <c r="E15" s="42">
        <v>8112</v>
      </c>
      <c r="F15" s="61" t="s">
        <v>43</v>
      </c>
    </row>
    <row r="16" spans="1:6" ht="24" customHeight="1">
      <c r="A16" s="78">
        <v>1514</v>
      </c>
      <c r="B16" s="42">
        <v>67</v>
      </c>
      <c r="C16" s="42">
        <v>286</v>
      </c>
      <c r="D16" s="42">
        <v>413</v>
      </c>
      <c r="E16" s="42">
        <v>14220</v>
      </c>
      <c r="F16" s="64" t="s">
        <v>48</v>
      </c>
    </row>
    <row r="17" spans="1:6" ht="24" customHeight="1">
      <c r="A17" s="78">
        <v>460</v>
      </c>
      <c r="B17" s="42">
        <v>39</v>
      </c>
      <c r="C17" s="42">
        <v>381</v>
      </c>
      <c r="D17" s="42">
        <v>494</v>
      </c>
      <c r="E17" s="42">
        <v>9574</v>
      </c>
      <c r="F17" s="64" t="s">
        <v>53</v>
      </c>
    </row>
    <row r="18" spans="1:6" ht="24" customHeight="1" thickBot="1">
      <c r="A18" s="65">
        <f>SUM(A14:A17)</f>
        <v>11364</v>
      </c>
      <c r="B18" s="66">
        <f>SUM(B14:B17)</f>
        <v>628</v>
      </c>
      <c r="C18" s="66">
        <f>SUM(C14:C17)</f>
        <v>2108</v>
      </c>
      <c r="D18" s="66">
        <f>SUM(D14:D17)</f>
        <v>3415</v>
      </c>
      <c r="E18" s="66">
        <f>SUM(E14:E17)</f>
        <v>81575</v>
      </c>
      <c r="F18" s="67" t="s">
        <v>44</v>
      </c>
    </row>
    <row r="19" spans="1:6" ht="33" thickBot="1" thickTop="1">
      <c r="A19" s="1"/>
      <c r="B19" s="2"/>
      <c r="C19" s="2"/>
      <c r="D19" s="2"/>
      <c r="E19" s="3"/>
      <c r="F19" s="4"/>
    </row>
    <row r="20" spans="2:5" ht="24" thickBot="1">
      <c r="B20" s="14">
        <f>IF(B9='p194'!D18,1," ")</f>
        <v>1</v>
      </c>
      <c r="C20" s="14">
        <f>IF(C9='p194'!D17,1," ")</f>
        <v>1</v>
      </c>
      <c r="D20" s="14">
        <f>IF(D9='p194'!D16,1," ")</f>
        <v>1</v>
      </c>
      <c r="E20" s="14">
        <f>IF(E9='p194'!D5,1," ")</f>
        <v>1</v>
      </c>
    </row>
    <row r="21" ht="24" thickBot="1">
      <c r="E21" s="14">
        <f>IF(SUM(A18:E18)=E9,1," ")</f>
        <v>1</v>
      </c>
    </row>
  </sheetData>
  <sheetProtection/>
  <mergeCells count="3">
    <mergeCell ref="A1:F1"/>
    <mergeCell ref="A2:F2"/>
    <mergeCell ref="A10:F10"/>
  </mergeCells>
  <printOptions/>
  <pageMargins left="0.9055118110236221" right="0.7480314960629921" top="0.5905511811023623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9.00390625" style="0" customWidth="1"/>
  </cols>
  <sheetData>
    <row r="1" spans="2:5" ht="35.25" customHeight="1" thickBot="1">
      <c r="B1" s="38" t="s">
        <v>93</v>
      </c>
      <c r="C1" s="39"/>
      <c r="D1" s="39" t="s">
        <v>27</v>
      </c>
      <c r="E1" s="40"/>
    </row>
    <row r="2" spans="2:5" ht="22.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2.5" customHeight="1">
      <c r="B3" s="21" t="s">
        <v>92</v>
      </c>
      <c r="C3" s="22" t="s">
        <v>15</v>
      </c>
      <c r="D3" s="23">
        <v>4064</v>
      </c>
      <c r="E3" s="24" t="s">
        <v>2</v>
      </c>
    </row>
    <row r="4" spans="2:5" ht="22.5" customHeight="1">
      <c r="B4" s="21"/>
      <c r="C4" s="22" t="s">
        <v>16</v>
      </c>
      <c r="D4" s="75">
        <v>41</v>
      </c>
      <c r="E4" s="24" t="s">
        <v>3</v>
      </c>
    </row>
    <row r="5" spans="2:5" ht="22.5" customHeight="1">
      <c r="B5" s="25"/>
      <c r="C5" s="26" t="s">
        <v>17</v>
      </c>
      <c r="D5" s="27">
        <v>101676</v>
      </c>
      <c r="E5" s="28" t="s">
        <v>49</v>
      </c>
    </row>
    <row r="6" spans="2:5" ht="22.5" customHeight="1">
      <c r="B6" s="96" t="s">
        <v>94</v>
      </c>
      <c r="C6" s="97"/>
      <c r="D6" s="97"/>
      <c r="E6" s="98"/>
    </row>
    <row r="7" spans="2:5" ht="22.5" customHeight="1">
      <c r="B7" s="29"/>
      <c r="C7" s="22" t="s">
        <v>18</v>
      </c>
      <c r="D7" s="75">
        <v>2158.6980000000003</v>
      </c>
      <c r="E7" s="24" t="s">
        <v>4</v>
      </c>
    </row>
    <row r="8" spans="2:5" ht="22.5" customHeight="1">
      <c r="B8" s="29"/>
      <c r="C8" s="22" t="s">
        <v>18</v>
      </c>
      <c r="D8" s="75">
        <v>1107.5729999999996</v>
      </c>
      <c r="E8" s="24" t="s">
        <v>5</v>
      </c>
    </row>
    <row r="9" spans="2:5" ht="22.5" customHeight="1">
      <c r="B9" s="68" t="s">
        <v>95</v>
      </c>
      <c r="C9" s="69" t="s">
        <v>19</v>
      </c>
      <c r="D9" s="23">
        <v>3429</v>
      </c>
      <c r="E9" s="70" t="s">
        <v>6</v>
      </c>
    </row>
    <row r="10" spans="2:5" ht="22.5" customHeight="1">
      <c r="B10" s="71"/>
      <c r="C10" s="69" t="s">
        <v>19</v>
      </c>
      <c r="D10" s="23">
        <v>2276</v>
      </c>
      <c r="E10" s="73" t="s">
        <v>60</v>
      </c>
    </row>
    <row r="11" spans="2:5" ht="22.5" customHeight="1">
      <c r="B11" s="72"/>
      <c r="C11" s="69" t="s">
        <v>20</v>
      </c>
      <c r="D11" s="23">
        <v>36322</v>
      </c>
      <c r="E11" s="74" t="s">
        <v>61</v>
      </c>
    </row>
    <row r="12" spans="2:5" ht="22.5" customHeight="1">
      <c r="B12" s="72"/>
      <c r="C12" s="69" t="s">
        <v>45</v>
      </c>
      <c r="D12" s="30">
        <v>161</v>
      </c>
      <c r="E12" s="70" t="s">
        <v>51</v>
      </c>
    </row>
    <row r="13" spans="2:5" ht="22.5" customHeight="1">
      <c r="B13" s="29"/>
      <c r="C13" s="22" t="s">
        <v>45</v>
      </c>
      <c r="D13" s="30">
        <v>151</v>
      </c>
      <c r="E13" s="24" t="s">
        <v>52</v>
      </c>
    </row>
    <row r="14" spans="2:5" ht="22.5" customHeight="1">
      <c r="B14" s="29"/>
      <c r="C14" s="22" t="s">
        <v>21</v>
      </c>
      <c r="D14" s="30">
        <v>274</v>
      </c>
      <c r="E14" s="24" t="s">
        <v>8</v>
      </c>
    </row>
    <row r="15" spans="2:5" ht="22.5" customHeight="1">
      <c r="B15" s="29"/>
      <c r="C15" s="22" t="s">
        <v>17</v>
      </c>
      <c r="D15" s="23">
        <v>4439</v>
      </c>
      <c r="E15" s="24" t="s">
        <v>58</v>
      </c>
    </row>
    <row r="16" spans="2:5" ht="22.5" customHeight="1">
      <c r="B16" s="29"/>
      <c r="C16" s="22" t="s">
        <v>22</v>
      </c>
      <c r="D16" s="23">
        <v>640526416</v>
      </c>
      <c r="E16" s="32" t="s">
        <v>9</v>
      </c>
    </row>
    <row r="17" spans="2:5" ht="22.5" customHeight="1">
      <c r="B17" s="29"/>
      <c r="C17" s="22" t="s">
        <v>23</v>
      </c>
      <c r="D17" s="23">
        <v>312190156970</v>
      </c>
      <c r="E17" s="32" t="s">
        <v>9</v>
      </c>
    </row>
    <row r="18" spans="2:5" ht="22.5" customHeight="1">
      <c r="B18" s="29"/>
      <c r="C18" s="22" t="s">
        <v>23</v>
      </c>
      <c r="D18" s="23">
        <v>287104389270</v>
      </c>
      <c r="E18" s="24" t="s">
        <v>10</v>
      </c>
    </row>
    <row r="19" spans="2:5" ht="22.5" customHeight="1">
      <c r="B19" s="29"/>
      <c r="C19" s="22" t="s">
        <v>46</v>
      </c>
      <c r="D19" s="33">
        <v>0.919645872427648</v>
      </c>
      <c r="E19" s="24" t="s">
        <v>11</v>
      </c>
    </row>
    <row r="20" spans="2:5" ht="22.5" customHeight="1">
      <c r="B20" s="29"/>
      <c r="C20" s="22" t="s">
        <v>23</v>
      </c>
      <c r="D20" s="23">
        <v>117319855905</v>
      </c>
      <c r="E20" s="24" t="s">
        <v>12</v>
      </c>
    </row>
    <row r="21" spans="2:5" ht="24" customHeight="1" thickBot="1">
      <c r="B21" s="81" t="s">
        <v>96</v>
      </c>
      <c r="C21" s="35" t="s">
        <v>24</v>
      </c>
      <c r="D21" s="36">
        <v>28</v>
      </c>
      <c r="E21" s="37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3">
      <selection activeCell="F15" sqref="A15:F20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  <col min="7" max="7" width="12.421875" style="0" customWidth="1"/>
  </cols>
  <sheetData>
    <row r="1" spans="1:6" ht="23.25">
      <c r="A1" s="100" t="s">
        <v>47</v>
      </c>
      <c r="B1" s="100"/>
      <c r="C1" s="100"/>
      <c r="D1" s="100"/>
      <c r="E1" s="100"/>
      <c r="F1" s="100"/>
    </row>
    <row r="2" spans="1:6" ht="26.25" customHeight="1" thickBot="1">
      <c r="A2" s="99" t="str">
        <f>'p195'!B1</f>
        <v>تا پایان  سال 1395</v>
      </c>
      <c r="B2" s="99"/>
      <c r="C2" s="99"/>
      <c r="D2" s="99"/>
      <c r="E2" s="99"/>
      <c r="F2" s="99"/>
    </row>
    <row r="3" spans="1:6" ht="23.25" thickTop="1">
      <c r="A3" s="8" t="s">
        <v>35</v>
      </c>
      <c r="B3" s="9" t="s">
        <v>36</v>
      </c>
      <c r="C3" s="9" t="s">
        <v>37</v>
      </c>
      <c r="D3" s="79" t="s">
        <v>37</v>
      </c>
      <c r="E3" s="9" t="s">
        <v>38</v>
      </c>
      <c r="F3" s="10" t="s">
        <v>34</v>
      </c>
    </row>
    <row r="4" spans="1:6" ht="19.5" customHeight="1">
      <c r="A4" s="11" t="s">
        <v>39</v>
      </c>
      <c r="B4" s="12" t="s">
        <v>40</v>
      </c>
      <c r="C4" s="12" t="s">
        <v>40</v>
      </c>
      <c r="D4" s="80" t="s">
        <v>0</v>
      </c>
      <c r="E4" s="12" t="s">
        <v>41</v>
      </c>
      <c r="F4" s="13"/>
    </row>
    <row r="5" spans="1:6" ht="30" customHeight="1">
      <c r="A5" s="41">
        <v>0.9110413704869361</v>
      </c>
      <c r="B5" s="42">
        <v>195330023270</v>
      </c>
      <c r="C5" s="42">
        <v>214403022297</v>
      </c>
      <c r="D5" s="42">
        <v>422898294</v>
      </c>
      <c r="E5" s="42">
        <v>63664</v>
      </c>
      <c r="F5" s="43" t="s">
        <v>42</v>
      </c>
    </row>
    <row r="6" spans="1:6" ht="30" customHeight="1">
      <c r="A6" s="41">
        <v>0.9646450345215009</v>
      </c>
      <c r="B6" s="42">
        <v>37535973000</v>
      </c>
      <c r="C6" s="42">
        <v>38911694620</v>
      </c>
      <c r="D6" s="42">
        <v>69006210</v>
      </c>
      <c r="E6" s="42">
        <v>9931</v>
      </c>
      <c r="F6" s="43" t="s">
        <v>43</v>
      </c>
    </row>
    <row r="7" spans="1:6" ht="30" customHeight="1">
      <c r="A7" s="41">
        <v>0.9268471284476876</v>
      </c>
      <c r="B7" s="42">
        <v>25419627000</v>
      </c>
      <c r="C7" s="42">
        <v>27425911156</v>
      </c>
      <c r="D7" s="42">
        <v>54183766</v>
      </c>
      <c r="E7" s="42">
        <v>11623</v>
      </c>
      <c r="F7" s="44" t="s">
        <v>48</v>
      </c>
    </row>
    <row r="8" spans="1:6" ht="30" customHeight="1">
      <c r="A8" s="41">
        <v>0.9241889237560581</v>
      </c>
      <c r="B8" s="42">
        <v>21246783000</v>
      </c>
      <c r="C8" s="42">
        <v>22989653364</v>
      </c>
      <c r="D8" s="42">
        <v>73537027</v>
      </c>
      <c r="E8" s="42">
        <v>11080</v>
      </c>
      <c r="F8" s="44" t="s">
        <v>53</v>
      </c>
    </row>
    <row r="9" spans="1:6" ht="30" customHeight="1">
      <c r="A9" s="41">
        <v>0.8950466198306892</v>
      </c>
      <c r="B9" s="42">
        <v>7571983000</v>
      </c>
      <c r="C9" s="42">
        <v>8459875533</v>
      </c>
      <c r="D9" s="42">
        <v>20901119</v>
      </c>
      <c r="E9" s="42">
        <v>5378</v>
      </c>
      <c r="F9" s="44" t="s">
        <v>91</v>
      </c>
    </row>
    <row r="10" spans="1:6" ht="30" customHeight="1" thickBot="1">
      <c r="A10" s="45">
        <v>0.919645872427648</v>
      </c>
      <c r="B10" s="46">
        <v>287104389270</v>
      </c>
      <c r="C10" s="46">
        <v>312190156970</v>
      </c>
      <c r="D10" s="46">
        <v>640526416</v>
      </c>
      <c r="E10" s="46">
        <v>101676</v>
      </c>
      <c r="F10" s="47" t="s">
        <v>44</v>
      </c>
    </row>
    <row r="11" spans="1:6" ht="30.75" customHeight="1" thickBot="1" thickTop="1">
      <c r="A11" s="101" t="s">
        <v>28</v>
      </c>
      <c r="B11" s="101"/>
      <c r="C11" s="101"/>
      <c r="D11" s="101"/>
      <c r="E11" s="101"/>
      <c r="F11" s="101"/>
    </row>
    <row r="12" spans="1:6" ht="9.75" customHeight="1" hidden="1" thickBot="1">
      <c r="A12" s="48"/>
      <c r="B12" s="48"/>
      <c r="C12" s="50"/>
      <c r="D12" s="49"/>
      <c r="E12" s="48"/>
      <c r="F12" s="48"/>
    </row>
    <row r="13" spans="1:6" ht="27.75" thickTop="1">
      <c r="A13" s="51" t="s">
        <v>29</v>
      </c>
      <c r="B13" s="52" t="s">
        <v>30</v>
      </c>
      <c r="C13" s="52" t="s">
        <v>31</v>
      </c>
      <c r="D13" s="52" t="s">
        <v>32</v>
      </c>
      <c r="E13" s="52" t="s">
        <v>33</v>
      </c>
      <c r="F13" s="53" t="s">
        <v>34</v>
      </c>
    </row>
    <row r="14" spans="1:6" ht="1.5" customHeight="1">
      <c r="A14" s="54"/>
      <c r="B14" s="55"/>
      <c r="C14" s="55"/>
      <c r="D14" s="55"/>
      <c r="E14" s="55"/>
      <c r="F14" s="56"/>
    </row>
    <row r="15" spans="1:6" ht="24" customHeight="1">
      <c r="A15" s="78">
        <v>8490</v>
      </c>
      <c r="B15" s="42">
        <v>491</v>
      </c>
      <c r="C15" s="42">
        <v>1273</v>
      </c>
      <c r="D15" s="42">
        <v>2289</v>
      </c>
      <c r="E15" s="42">
        <v>51121</v>
      </c>
      <c r="F15" s="61" t="s">
        <v>42</v>
      </c>
    </row>
    <row r="16" spans="1:6" ht="24" customHeight="1">
      <c r="A16" s="78">
        <v>1052</v>
      </c>
      <c r="B16" s="42">
        <v>59</v>
      </c>
      <c r="C16" s="42">
        <v>204</v>
      </c>
      <c r="D16" s="42">
        <v>343</v>
      </c>
      <c r="E16" s="42">
        <v>8273</v>
      </c>
      <c r="F16" s="61" t="s">
        <v>43</v>
      </c>
    </row>
    <row r="17" spans="1:6" ht="24" customHeight="1">
      <c r="A17" s="78">
        <v>1394</v>
      </c>
      <c r="B17" s="42">
        <v>46</v>
      </c>
      <c r="C17" s="42">
        <v>191</v>
      </c>
      <c r="D17" s="42">
        <v>232</v>
      </c>
      <c r="E17" s="42">
        <v>9760</v>
      </c>
      <c r="F17" s="64" t="s">
        <v>48</v>
      </c>
    </row>
    <row r="18" spans="1:6" ht="24" customHeight="1">
      <c r="A18" s="78">
        <v>471</v>
      </c>
      <c r="B18" s="42">
        <v>40</v>
      </c>
      <c r="C18" s="42">
        <v>402</v>
      </c>
      <c r="D18" s="42">
        <v>499</v>
      </c>
      <c r="E18" s="42">
        <v>9668</v>
      </c>
      <c r="F18" s="64" t="s">
        <v>53</v>
      </c>
    </row>
    <row r="19" spans="1:6" ht="24" customHeight="1">
      <c r="A19" s="78">
        <v>165</v>
      </c>
      <c r="B19" s="42">
        <v>26</v>
      </c>
      <c r="C19" s="42">
        <v>103</v>
      </c>
      <c r="D19" s="42">
        <v>198</v>
      </c>
      <c r="E19" s="42">
        <v>4886</v>
      </c>
      <c r="F19" s="64" t="s">
        <v>91</v>
      </c>
    </row>
    <row r="20" spans="1:6" ht="24" customHeight="1" thickBot="1">
      <c r="A20" s="66">
        <v>11572</v>
      </c>
      <c r="B20" s="66">
        <v>662</v>
      </c>
      <c r="C20" s="66">
        <v>2173</v>
      </c>
      <c r="D20" s="66">
        <v>3561</v>
      </c>
      <c r="E20" s="66">
        <v>83708</v>
      </c>
      <c r="F20" s="67" t="s">
        <v>44</v>
      </c>
    </row>
    <row r="21" spans="1:6" ht="33" thickBot="1" thickTop="1">
      <c r="A21" s="1"/>
      <c r="B21" s="2"/>
      <c r="C21" s="2"/>
      <c r="D21" s="2"/>
      <c r="E21" s="3"/>
      <c r="F21" s="4"/>
    </row>
    <row r="22" spans="2:5" ht="24" thickBot="1">
      <c r="B22" s="14">
        <f>IF(B10='p195'!D18,1," ")</f>
        <v>1</v>
      </c>
      <c r="C22" s="14">
        <f>IF(C10='p195'!D17,1," ")</f>
        <v>1</v>
      </c>
      <c r="D22" s="14">
        <f>IF(D10='p195'!D16,1," ")</f>
        <v>1</v>
      </c>
      <c r="E22" s="14">
        <f>IF(E10='p195'!D5,1," ")</f>
        <v>1</v>
      </c>
    </row>
    <row r="23" ht="24" thickBot="1">
      <c r="E23" s="14">
        <f>IF(SUM(A20:E20)=E10,1," ")</f>
        <v>1</v>
      </c>
    </row>
  </sheetData>
  <sheetProtection/>
  <mergeCells count="3">
    <mergeCell ref="A1:F1"/>
    <mergeCell ref="A2:F2"/>
    <mergeCell ref="A11:F11"/>
  </mergeCells>
  <printOptions/>
  <pageMargins left="0.9055118110236221" right="0.7480314960629921" top="0.5905511811023623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2">
      <selection activeCell="E15" sqref="E15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8" t="s">
        <v>56</v>
      </c>
      <c r="C1" s="39"/>
      <c r="D1" s="39" t="s">
        <v>27</v>
      </c>
      <c r="E1" s="40"/>
    </row>
    <row r="2" spans="2:5" ht="22.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2.5" customHeight="1">
      <c r="B3" s="21" t="s">
        <v>50</v>
      </c>
      <c r="C3" s="22" t="s">
        <v>15</v>
      </c>
      <c r="D3" s="23">
        <v>4062</v>
      </c>
      <c r="E3" s="24" t="s">
        <v>2</v>
      </c>
    </row>
    <row r="4" spans="2:5" ht="22.5" customHeight="1">
      <c r="B4" s="21"/>
      <c r="C4" s="22" t="s">
        <v>16</v>
      </c>
      <c r="D4" s="23">
        <v>28</v>
      </c>
      <c r="E4" s="24" t="s">
        <v>3</v>
      </c>
    </row>
    <row r="5" spans="2:5" ht="22.5" customHeight="1">
      <c r="B5" s="25"/>
      <c r="C5" s="26" t="s">
        <v>17</v>
      </c>
      <c r="D5" s="27">
        <v>70628</v>
      </c>
      <c r="E5" s="28" t="s">
        <v>49</v>
      </c>
    </row>
    <row r="6" spans="2:5" ht="22.5" customHeight="1">
      <c r="B6" s="96" t="s">
        <v>57</v>
      </c>
      <c r="C6" s="97"/>
      <c r="D6" s="97"/>
      <c r="E6" s="98"/>
    </row>
    <row r="7" spans="2:5" ht="22.5" customHeight="1">
      <c r="B7" s="29"/>
      <c r="C7" s="22" t="s">
        <v>18</v>
      </c>
      <c r="D7" s="58">
        <f>1276.661+14.696</f>
        <v>1291.357</v>
      </c>
      <c r="E7" s="24" t="s">
        <v>4</v>
      </c>
    </row>
    <row r="8" spans="2:5" ht="22.5" customHeight="1">
      <c r="B8" s="29"/>
      <c r="C8" s="22" t="s">
        <v>18</v>
      </c>
      <c r="D8" s="58">
        <f>957.808+30.865</f>
        <v>988.673</v>
      </c>
      <c r="E8" s="24" t="s">
        <v>5</v>
      </c>
    </row>
    <row r="9" spans="2:5" ht="22.5" customHeight="1">
      <c r="B9" s="68" t="s">
        <v>54</v>
      </c>
      <c r="C9" s="69" t="s">
        <v>19</v>
      </c>
      <c r="D9" s="23">
        <f>1726+15</f>
        <v>1741</v>
      </c>
      <c r="E9" s="70" t="s">
        <v>6</v>
      </c>
    </row>
    <row r="10" spans="2:5" ht="22.5" customHeight="1">
      <c r="B10" s="71"/>
      <c r="C10" s="69" t="s">
        <v>19</v>
      </c>
      <c r="D10" s="23">
        <f>1385+9596</f>
        <v>10981</v>
      </c>
      <c r="E10" s="70" t="s">
        <v>7</v>
      </c>
    </row>
    <row r="11" spans="2:5" ht="22.5" customHeight="1">
      <c r="B11" s="72"/>
      <c r="C11" s="69" t="s">
        <v>20</v>
      </c>
      <c r="D11" s="23">
        <v>1675</v>
      </c>
      <c r="E11" s="70" t="s">
        <v>55</v>
      </c>
    </row>
    <row r="12" spans="2:5" ht="22.5" customHeight="1">
      <c r="B12" s="72"/>
      <c r="C12" s="69" t="s">
        <v>45</v>
      </c>
      <c r="D12" s="30">
        <v>79.3</v>
      </c>
      <c r="E12" s="70" t="s">
        <v>51</v>
      </c>
    </row>
    <row r="13" spans="2:5" ht="22.5" customHeight="1">
      <c r="B13" s="29"/>
      <c r="C13" s="22" t="s">
        <v>45</v>
      </c>
      <c r="D13" s="30">
        <v>78.5</v>
      </c>
      <c r="E13" s="24" t="s">
        <v>52</v>
      </c>
    </row>
    <row r="14" spans="2:5" ht="22.5" customHeight="1">
      <c r="B14" s="29"/>
      <c r="C14" s="22" t="s">
        <v>21</v>
      </c>
      <c r="D14" s="30">
        <v>264</v>
      </c>
      <c r="E14" s="24" t="s">
        <v>8</v>
      </c>
    </row>
    <row r="15" spans="2:5" ht="22.5" customHeight="1">
      <c r="B15" s="29"/>
      <c r="C15" s="22" t="s">
        <v>17</v>
      </c>
      <c r="D15" s="30">
        <v>3287</v>
      </c>
      <c r="E15" s="24" t="s">
        <v>58</v>
      </c>
    </row>
    <row r="16" spans="2:5" ht="22.5" customHeight="1">
      <c r="B16" s="29"/>
      <c r="C16" s="22" t="s">
        <v>22</v>
      </c>
      <c r="D16" s="31">
        <v>372870444</v>
      </c>
      <c r="E16" s="32" t="s">
        <v>9</v>
      </c>
    </row>
    <row r="17" spans="2:5" ht="22.5" customHeight="1">
      <c r="B17" s="29"/>
      <c r="C17" s="22" t="s">
        <v>23</v>
      </c>
      <c r="D17" s="31">
        <v>54016592270</v>
      </c>
      <c r="E17" s="32" t="s">
        <v>9</v>
      </c>
    </row>
    <row r="18" spans="2:5" ht="22.5" customHeight="1">
      <c r="B18" s="29"/>
      <c r="C18" s="22" t="s">
        <v>23</v>
      </c>
      <c r="D18" s="31">
        <v>48952947767</v>
      </c>
      <c r="E18" s="24" t="s">
        <v>10</v>
      </c>
    </row>
    <row r="19" spans="2:5" ht="22.5" customHeight="1">
      <c r="B19" s="29"/>
      <c r="C19" s="22" t="s">
        <v>46</v>
      </c>
      <c r="D19" s="33">
        <f>D18/D17</f>
        <v>0.9062576091862746</v>
      </c>
      <c r="E19" s="24" t="s">
        <v>11</v>
      </c>
    </row>
    <row r="20" spans="2:5" ht="22.5" customHeight="1">
      <c r="B20" s="29"/>
      <c r="C20" s="22" t="s">
        <v>23</v>
      </c>
      <c r="D20" s="31">
        <v>8071127808</v>
      </c>
      <c r="E20" s="24" t="s">
        <v>12</v>
      </c>
    </row>
    <row r="21" spans="2:5" ht="24" customHeight="1" thickBot="1">
      <c r="B21" s="34" t="s">
        <v>59</v>
      </c>
      <c r="C21" s="35" t="s">
        <v>24</v>
      </c>
      <c r="D21" s="36">
        <v>56</v>
      </c>
      <c r="E21" s="37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.421875" style="0" customWidth="1"/>
    <col min="2" max="2" width="38.8515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9.00390625" style="0" customWidth="1"/>
  </cols>
  <sheetData>
    <row r="1" spans="2:5" ht="35.25" customHeight="1" thickBot="1">
      <c r="B1" s="38" t="s">
        <v>98</v>
      </c>
      <c r="C1" s="39"/>
      <c r="D1" s="39" t="s">
        <v>27</v>
      </c>
      <c r="E1" s="40"/>
    </row>
    <row r="2" spans="2:5" ht="22.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2.5" customHeight="1">
      <c r="B3" s="21" t="s">
        <v>92</v>
      </c>
      <c r="C3" s="22" t="s">
        <v>15</v>
      </c>
      <c r="D3" s="23">
        <v>4064</v>
      </c>
      <c r="E3" s="24" t="s">
        <v>2</v>
      </c>
    </row>
    <row r="4" spans="2:5" ht="22.5" customHeight="1">
      <c r="B4" s="21"/>
      <c r="C4" s="22" t="s">
        <v>16</v>
      </c>
      <c r="D4" s="75">
        <f>+'[5]mojtasesa140112'!$M$20+'[5]mojtasesa140112'!$L$20</f>
        <v>20</v>
      </c>
      <c r="E4" s="24" t="s">
        <v>3</v>
      </c>
    </row>
    <row r="5" spans="2:5" ht="22.5" customHeight="1">
      <c r="B5" s="25"/>
      <c r="C5" s="26" t="s">
        <v>17</v>
      </c>
      <c r="D5" s="27">
        <f>+'[6]فروش '!$M$14</f>
        <v>17</v>
      </c>
      <c r="E5" s="28" t="s">
        <v>49</v>
      </c>
    </row>
    <row r="6" spans="2:5" ht="22.5" customHeight="1">
      <c r="B6" s="96" t="str">
        <f>+"به تفکیک تعرفه: خانگی"&amp;'[4]fvbo13'!$M$8&amp;"-عمومی"&amp;'[4]fvbo13'!$M$9&amp;"-کشاورزی"&amp;'[4]fvbo13'!$M$10&amp;"-صنعتی"&amp;'[4]fvbo13'!$M$11&amp;"-تجاری"&amp;'[4]fvbo13'!$M$12&amp;"-روشنایی معابر"&amp;'[4]fvbo13'!$M$13</f>
        <v>به تفکیک تعرفه: خانگی77092-عمومی2925-کشاورزی2112-صنعتی663-تجاری11329-روشنایی معابر1088</v>
      </c>
      <c r="C6" s="102"/>
      <c r="D6" s="102"/>
      <c r="E6" s="103"/>
    </row>
    <row r="7" spans="2:5" ht="22.5" customHeight="1">
      <c r="B7" s="29"/>
      <c r="C7" s="22" t="s">
        <v>18</v>
      </c>
      <c r="D7" s="75">
        <f>+'[5]mojtasesa140112'!$K$20+'[5]mojtasesa140112'!$J$20+'[5]mojtasesa140112'!$I$20</f>
        <v>727.0775</v>
      </c>
      <c r="E7" s="24" t="s">
        <v>4</v>
      </c>
    </row>
    <row r="8" spans="2:5" ht="22.5" customHeight="1">
      <c r="B8" s="29"/>
      <c r="C8" s="22" t="s">
        <v>18</v>
      </c>
      <c r="D8" s="75">
        <f>'[5]mojtasesa140112'!$H$20+'[5]mojtasesa140112'!$G$20+'[5]mojtasesa140112'!$F$20+'[5]mojtasesa140112'!$E$20</f>
        <v>319.41900000000004</v>
      </c>
      <c r="E8" s="24" t="s">
        <v>5</v>
      </c>
    </row>
    <row r="9" spans="2:5" ht="22.5" customHeight="1">
      <c r="B9" s="86" t="str">
        <f>+"با قدرت "&amp;'[5]mojtasesa140112'!$C$20+'[5]mojtasesa140112'!$A$20&amp;" KVA"</f>
        <v>با قدرت 120380 KVA</v>
      </c>
      <c r="C9" s="69" t="s">
        <v>19</v>
      </c>
      <c r="D9" s="23">
        <f>+'[5]mojtasesa140112'!$D$20+'[5]mojtasesa140112'!$B$20</f>
        <v>1277</v>
      </c>
      <c r="E9" s="70" t="s">
        <v>6</v>
      </c>
    </row>
    <row r="10" spans="2:5" ht="22.5" customHeight="1">
      <c r="B10" s="71"/>
      <c r="C10" s="69" t="s">
        <v>19</v>
      </c>
      <c r="D10" s="23">
        <f>+'[5]mojtasesa140112'!$B$19</f>
        <v>3</v>
      </c>
      <c r="E10" s="73" t="s">
        <v>60</v>
      </c>
    </row>
    <row r="11" spans="2:5" ht="22.5" customHeight="1">
      <c r="B11" s="72"/>
      <c r="C11" s="69" t="s">
        <v>20</v>
      </c>
      <c r="D11" s="23">
        <f>+'[5]mojtasesa140112'!$E$19</f>
        <v>7.175000000000001</v>
      </c>
      <c r="E11" s="74" t="s">
        <v>61</v>
      </c>
    </row>
    <row r="12" spans="2:5" ht="22.5" customHeight="1">
      <c r="B12" s="72"/>
      <c r="C12" s="69" t="s">
        <v>45</v>
      </c>
      <c r="D12" s="30">
        <v>179</v>
      </c>
      <c r="E12" s="70" t="s">
        <v>51</v>
      </c>
    </row>
    <row r="13" spans="2:5" ht="22.5" customHeight="1">
      <c r="B13" s="29"/>
      <c r="C13" s="22" t="s">
        <v>45</v>
      </c>
      <c r="D13" s="30">
        <v>172</v>
      </c>
      <c r="E13" s="24" t="s">
        <v>52</v>
      </c>
    </row>
    <row r="14" spans="2:5" ht="22.5" customHeight="1">
      <c r="B14" s="29"/>
      <c r="C14" s="22" t="s">
        <v>21</v>
      </c>
      <c r="D14" s="30">
        <f>261+6+2+1+1+1+1+1+2</f>
        <v>276</v>
      </c>
      <c r="E14" s="24" t="s">
        <v>8</v>
      </c>
    </row>
    <row r="15" spans="2:5" ht="22.5" customHeight="1">
      <c r="B15" s="29"/>
      <c r="C15" s="22" t="s">
        <v>17</v>
      </c>
      <c r="D15" s="23">
        <f>+'[5]mojtasesa140112'!$A$61</f>
        <v>0</v>
      </c>
      <c r="E15" s="24" t="s">
        <v>58</v>
      </c>
    </row>
    <row r="16" spans="2:5" ht="22.5" customHeight="1">
      <c r="B16" s="29"/>
      <c r="C16" s="22" t="s">
        <v>22</v>
      </c>
      <c r="D16" s="23">
        <f>+'[4]fvbo13'!$L$14</f>
        <v>773338558</v>
      </c>
      <c r="E16" s="32" t="s">
        <v>9</v>
      </c>
    </row>
    <row r="17" spans="2:5" ht="22.5" customHeight="1">
      <c r="B17" s="29"/>
      <c r="C17" s="22" t="s">
        <v>23</v>
      </c>
      <c r="D17" s="23">
        <f>+'[4]fvbo13'!$G$14</f>
        <v>795642246482</v>
      </c>
      <c r="E17" s="32" t="s">
        <v>9</v>
      </c>
    </row>
    <row r="18" spans="2:5" ht="22.5" customHeight="1">
      <c r="B18" s="29"/>
      <c r="C18" s="22" t="s">
        <v>23</v>
      </c>
      <c r="D18" s="23">
        <f>+'[4]fvbo13'!$B$14</f>
        <v>792223890953</v>
      </c>
      <c r="E18" s="24" t="s">
        <v>10</v>
      </c>
    </row>
    <row r="19" spans="2:5" ht="22.5" customHeight="1">
      <c r="B19" s="29"/>
      <c r="C19" s="22" t="s">
        <v>46</v>
      </c>
      <c r="D19" s="33">
        <f>D18/D17</f>
        <v>0.9957036525597848</v>
      </c>
      <c r="E19" s="24" t="s">
        <v>11</v>
      </c>
    </row>
    <row r="20" spans="2:5" ht="22.5" customHeight="1">
      <c r="B20" s="29"/>
      <c r="C20" s="22" t="s">
        <v>23</v>
      </c>
      <c r="D20" s="23">
        <f>+'[4]fvbo13'!$D$14</f>
        <v>165008647090</v>
      </c>
      <c r="E20" s="24" t="s">
        <v>12</v>
      </c>
    </row>
    <row r="21" spans="2:5" ht="24" customHeight="1" thickBot="1">
      <c r="B21" s="87" t="str">
        <f>"زیر دیپلم"&amp;'[7]12'!$B$23&amp;"-دیپلم"&amp;'[7]12'!$C$23&amp;"-فوق دیپلم"&amp;'[7]12'!$D$23&amp;"-لیسانس"&amp;'[7]12'!$E$23&amp;"-فوق لیسانس"&amp;'[7]12'!$F$23</f>
        <v>زیر دیپلم1-دیپلم1-فوق دیپلم0-لیسانس7-فوق لیسانس5</v>
      </c>
      <c r="C21" s="35" t="s">
        <v>24</v>
      </c>
      <c r="D21" s="88">
        <f>+'[7]12'!$H$23</f>
        <v>14</v>
      </c>
      <c r="E21" s="37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18.710937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140625" style="0" customWidth="1"/>
    <col min="8" max="8" width="12.421875" style="0" customWidth="1"/>
  </cols>
  <sheetData>
    <row r="1" spans="2:7" ht="23.25">
      <c r="B1" s="100" t="s">
        <v>47</v>
      </c>
      <c r="C1" s="100"/>
      <c r="D1" s="100"/>
      <c r="E1" s="100"/>
      <c r="F1" s="100"/>
      <c r="G1" s="100"/>
    </row>
    <row r="2" spans="2:7" ht="26.25" customHeight="1" thickBot="1">
      <c r="B2" s="99" t="str">
        <f>+'p196'!B1</f>
        <v>تا پایان  سال 1396</v>
      </c>
      <c r="C2" s="99"/>
      <c r="D2" s="99"/>
      <c r="E2" s="99"/>
      <c r="F2" s="99"/>
      <c r="G2" s="99"/>
    </row>
    <row r="3" spans="2:7" ht="23.25" thickTop="1">
      <c r="B3" s="8" t="s">
        <v>35</v>
      </c>
      <c r="C3" s="9" t="s">
        <v>36</v>
      </c>
      <c r="D3" s="9" t="s">
        <v>37</v>
      </c>
      <c r="E3" s="79" t="s">
        <v>37</v>
      </c>
      <c r="F3" s="9" t="s">
        <v>38</v>
      </c>
      <c r="G3" s="10" t="s">
        <v>34</v>
      </c>
    </row>
    <row r="4" spans="2:7" ht="19.5" customHeight="1">
      <c r="B4" s="11" t="s">
        <v>39</v>
      </c>
      <c r="C4" s="12" t="s">
        <v>40</v>
      </c>
      <c r="D4" s="12" t="s">
        <v>40</v>
      </c>
      <c r="E4" s="80" t="s">
        <v>0</v>
      </c>
      <c r="F4" s="12" t="s">
        <v>41</v>
      </c>
      <c r="G4" s="13"/>
    </row>
    <row r="5" spans="2:7" ht="30" customHeight="1">
      <c r="B5" s="41">
        <f aca="true" t="shared" si="0" ref="B5:B10">C5/D5</f>
        <v>1.9280575539568345</v>
      </c>
      <c r="C5" s="42">
        <f>+'[6]فروش '!$B$14</f>
        <v>268</v>
      </c>
      <c r="D5" s="42">
        <f>+'[6]فروش '!$G$14</f>
        <v>139</v>
      </c>
      <c r="E5" s="42">
        <f>+'[4]fvbn45'!$L$14</f>
        <v>556083898</v>
      </c>
      <c r="F5" s="42">
        <f>+'[4]fvbn45'!$M$14</f>
        <v>71563</v>
      </c>
      <c r="G5" s="43" t="s">
        <v>42</v>
      </c>
    </row>
    <row r="6" spans="2:7" ht="30" customHeight="1">
      <c r="B6" s="41">
        <f t="shared" si="0"/>
        <v>2.003690774901384E-09</v>
      </c>
      <c r="C6" s="42">
        <f>+'[6]فروش '!$B$14</f>
        <v>268</v>
      </c>
      <c r="D6" s="42">
        <f>+'[4]fvbn47'!$G$14</f>
        <v>133753173572</v>
      </c>
      <c r="E6" s="42">
        <f>+'[4]fvbn47'!$L$14</f>
        <v>110245364</v>
      </c>
      <c r="F6" s="42">
        <f>+'[4]fvbn47'!$M$14</f>
        <v>11278</v>
      </c>
      <c r="G6" s="43" t="s">
        <v>43</v>
      </c>
    </row>
    <row r="7" spans="2:7" ht="30" customHeight="1">
      <c r="B7" s="41">
        <f t="shared" si="0"/>
        <v>0.9957036525597848</v>
      </c>
      <c r="C7" s="42">
        <f>+'[4]fvbo13'!$B$14</f>
        <v>792223890953</v>
      </c>
      <c r="D7" s="42">
        <f>+'[4]fvbo13'!$G$14</f>
        <v>795642246482</v>
      </c>
      <c r="E7" s="42">
        <f>+'[4]fvbo13'!$L$14</f>
        <v>773338558</v>
      </c>
      <c r="F7" s="42">
        <f>+'[4]fvbo13'!$M$14</f>
        <v>95209</v>
      </c>
      <c r="G7" s="44" t="s">
        <v>48</v>
      </c>
    </row>
    <row r="8" spans="2:7" ht="30" customHeight="1">
      <c r="B8" s="41">
        <f t="shared" si="0"/>
        <v>3.4334445554633822E-09</v>
      </c>
      <c r="C8" s="42">
        <f>+'[6]فروش '!$B$14</f>
        <v>268</v>
      </c>
      <c r="D8" s="42">
        <f>+'[4]fvbn50'!$G$14</f>
        <v>78055723828</v>
      </c>
      <c r="E8" s="42">
        <f>+'[4]fvbn50'!$L$14</f>
        <v>107009296</v>
      </c>
      <c r="F8" s="42">
        <f>+'[4]fvbn50'!$M$14</f>
        <v>12368</v>
      </c>
      <c r="G8" s="44" t="s">
        <v>53</v>
      </c>
    </row>
    <row r="9" spans="2:7" ht="30" customHeight="1">
      <c r="B9" s="41">
        <f t="shared" si="0"/>
        <v>0.9957036525597848</v>
      </c>
      <c r="C9" s="42">
        <f>+'[4]fvbo13'!$B$14</f>
        <v>792223890953</v>
      </c>
      <c r="D9" s="42">
        <f>+'[4]fvbo13'!$G$14</f>
        <v>795642246482</v>
      </c>
      <c r="E9" s="42">
        <f>+'[4]fvbo13'!$L$14</f>
        <v>773338558</v>
      </c>
      <c r="F9" s="42">
        <f>+'[4]fvbo13'!$M$14</f>
        <v>95209</v>
      </c>
      <c r="G9" s="44" t="s">
        <v>91</v>
      </c>
    </row>
    <row r="10" spans="2:7" ht="30" customHeight="1" thickBot="1">
      <c r="B10" s="45">
        <f t="shared" si="0"/>
        <v>0.8787386116855513</v>
      </c>
      <c r="C10" s="46">
        <f>SUM(C5:C9)</f>
        <v>1584447782710</v>
      </c>
      <c r="D10" s="46">
        <f>SUM(D5:D9)</f>
        <v>1803093390503</v>
      </c>
      <c r="E10" s="46">
        <f>SUM(E5:E9)</f>
        <v>2320015674</v>
      </c>
      <c r="F10" s="46">
        <f>SUM(F5:F9)</f>
        <v>285627</v>
      </c>
      <c r="G10" s="47" t="s">
        <v>44</v>
      </c>
    </row>
    <row r="11" spans="2:7" ht="30.75" customHeight="1" thickBot="1" thickTop="1">
      <c r="B11" s="101" t="s">
        <v>28</v>
      </c>
      <c r="C11" s="101"/>
      <c r="D11" s="101"/>
      <c r="E11" s="101"/>
      <c r="F11" s="101"/>
      <c r="G11" s="101"/>
    </row>
    <row r="12" spans="2:7" ht="9.75" customHeight="1" hidden="1" thickBot="1">
      <c r="B12" s="48"/>
      <c r="C12" s="48"/>
      <c r="D12" s="50"/>
      <c r="E12" s="49"/>
      <c r="F12" s="48"/>
      <c r="G12" s="48"/>
    </row>
    <row r="13" spans="1:7" ht="27.75" thickTop="1">
      <c r="A13" s="51" t="s">
        <v>97</v>
      </c>
      <c r="B13" s="82" t="s">
        <v>29</v>
      </c>
      <c r="C13" s="52" t="s">
        <v>30</v>
      </c>
      <c r="D13" s="52" t="s">
        <v>31</v>
      </c>
      <c r="E13" s="52" t="s">
        <v>32</v>
      </c>
      <c r="F13" s="52" t="s">
        <v>33</v>
      </c>
      <c r="G13" s="53" t="s">
        <v>34</v>
      </c>
    </row>
    <row r="14" spans="1:7" ht="1.5" customHeight="1">
      <c r="A14" s="54"/>
      <c r="B14" s="83"/>
      <c r="C14" s="55"/>
      <c r="D14" s="55"/>
      <c r="E14" s="55"/>
      <c r="F14" s="55"/>
      <c r="G14" s="56"/>
    </row>
    <row r="15" spans="1:7" ht="24" customHeight="1">
      <c r="A15" s="78">
        <f>+'[4]fvbn45'!$M$13</f>
        <v>742</v>
      </c>
      <c r="B15" s="84">
        <f>+'[4]fvbn45'!$M$12</f>
        <v>9507</v>
      </c>
      <c r="C15" s="42">
        <f>+'[4]fvbn45'!$M$11</f>
        <v>533</v>
      </c>
      <c r="D15" s="42">
        <f>+'[4]fvbn45'!$M$10</f>
        <v>1387</v>
      </c>
      <c r="E15" s="42">
        <f>+'[4]fvbn45'!$M$9</f>
        <v>2275</v>
      </c>
      <c r="F15" s="42">
        <f>+'[4]fvbn45'!$M$8</f>
        <v>57119</v>
      </c>
      <c r="G15" s="61" t="s">
        <v>42</v>
      </c>
    </row>
    <row r="16" spans="1:7" ht="24" customHeight="1">
      <c r="A16" s="78">
        <f>+'[4]fvbn47'!$M$13</f>
        <v>125</v>
      </c>
      <c r="B16" s="84">
        <f>+'[4]fvbn47'!$M$12</f>
        <v>1171</v>
      </c>
      <c r="C16" s="42">
        <f>+'[4]fvbn47'!$M$11</f>
        <v>75</v>
      </c>
      <c r="D16" s="42">
        <f>+'[4]fvbn47'!$M$10</f>
        <v>255</v>
      </c>
      <c r="E16" s="42">
        <f>+'[4]fvbn47'!$M$9</f>
        <v>300</v>
      </c>
      <c r="F16" s="42">
        <f>+'[4]fvbn47'!$M$8</f>
        <v>9352</v>
      </c>
      <c r="G16" s="61" t="s">
        <v>43</v>
      </c>
    </row>
    <row r="17" spans="1:7" ht="24" customHeight="1">
      <c r="A17" s="78">
        <f>+'[4]fvbo13'!$M$13</f>
        <v>1088</v>
      </c>
      <c r="B17" s="84">
        <f>+'[4]fvbo13'!$M$12</f>
        <v>11329</v>
      </c>
      <c r="C17" s="42">
        <f>+'[4]fvbo13'!$M$11</f>
        <v>663</v>
      </c>
      <c r="D17" s="42">
        <f>+'[4]fvbo13'!$M$10</f>
        <v>2112</v>
      </c>
      <c r="E17" s="42">
        <f>+'[4]fvbo13'!$M$9</f>
        <v>2925</v>
      </c>
      <c r="F17" s="42">
        <f>+'[4]fvbo13'!$M$8</f>
        <v>77092</v>
      </c>
      <c r="G17" s="64" t="s">
        <v>48</v>
      </c>
    </row>
    <row r="18" spans="1:7" ht="24" customHeight="1">
      <c r="A18" s="78">
        <f>+'[4]fvbn50'!$M$13</f>
        <v>221</v>
      </c>
      <c r="B18" s="84">
        <f>+'[4]fvbn50'!$M$12</f>
        <v>651</v>
      </c>
      <c r="C18" s="42">
        <f>+'[4]fvbn50'!$M$11</f>
        <v>55</v>
      </c>
      <c r="D18" s="42">
        <f>+'[4]fvbn50'!$M$10</f>
        <v>470</v>
      </c>
      <c r="E18" s="42">
        <f>+'[4]fvbn50'!$M$9</f>
        <v>350</v>
      </c>
      <c r="F18" s="42">
        <f>+'[4]fvbn50'!$M$8</f>
        <v>10621</v>
      </c>
      <c r="G18" s="64" t="s">
        <v>53</v>
      </c>
    </row>
    <row r="19" spans="1:7" ht="24" customHeight="1">
      <c r="A19" s="78">
        <f>+'[4]fvbo13'!$M$13</f>
        <v>1088</v>
      </c>
      <c r="B19" s="84">
        <f>+'[4]fvbo13'!$M$12</f>
        <v>11329</v>
      </c>
      <c r="C19" s="42">
        <f>+'[4]fvbo13'!$M$11</f>
        <v>663</v>
      </c>
      <c r="D19" s="42">
        <f>+'[4]fvbo13'!$M$10</f>
        <v>2112</v>
      </c>
      <c r="E19" s="42">
        <f>+'[4]fvbo13'!$M$9</f>
        <v>2925</v>
      </c>
      <c r="F19" s="42">
        <f>'[4]fvbo13'!$M$8</f>
        <v>77092</v>
      </c>
      <c r="G19" s="64" t="s">
        <v>91</v>
      </c>
    </row>
    <row r="20" spans="1:7" ht="24" customHeight="1" thickBot="1">
      <c r="A20" s="65">
        <f aca="true" t="shared" si="1" ref="A20:F20">SUM(A15:A19)</f>
        <v>3264</v>
      </c>
      <c r="B20" s="85">
        <f t="shared" si="1"/>
        <v>33987</v>
      </c>
      <c r="C20" s="66">
        <f t="shared" si="1"/>
        <v>1989</v>
      </c>
      <c r="D20" s="66">
        <f t="shared" si="1"/>
        <v>6336</v>
      </c>
      <c r="E20" s="66">
        <f t="shared" si="1"/>
        <v>8775</v>
      </c>
      <c r="F20" s="66">
        <f t="shared" si="1"/>
        <v>231276</v>
      </c>
      <c r="G20" s="67" t="s">
        <v>44</v>
      </c>
    </row>
    <row r="21" spans="2:7" ht="33" thickBot="1" thickTop="1">
      <c r="B21" s="1"/>
      <c r="C21" s="2"/>
      <c r="D21" s="2"/>
      <c r="E21" s="2"/>
      <c r="F21" s="3"/>
      <c r="G21" s="4"/>
    </row>
    <row r="22" spans="3:6" ht="24" thickBot="1">
      <c r="C22" s="14" t="str">
        <f>IF(C10='p196'!D18,1," ")</f>
        <v> </v>
      </c>
      <c r="D22" s="14" t="str">
        <f>IF(D10='p196'!D17,1," ")</f>
        <v> </v>
      </c>
      <c r="E22" s="14" t="str">
        <f>IF(E10='p196'!D16,1," ")</f>
        <v> </v>
      </c>
      <c r="F22" s="14" t="str">
        <f>IF(F10='p196'!D5,1," ")</f>
        <v> </v>
      </c>
    </row>
    <row r="23" ht="24" thickBot="1">
      <c r="F23" s="14">
        <f>IF(SUM(A20:F20)=F10,1," ")</f>
        <v>1</v>
      </c>
    </row>
  </sheetData>
  <sheetProtection/>
  <mergeCells count="3">
    <mergeCell ref="B1:G1"/>
    <mergeCell ref="B2:G2"/>
    <mergeCell ref="B11:G11"/>
  </mergeCells>
  <printOptions/>
  <pageMargins left="0.9055118110236221" right="0.7480314960629921" top="0.5905511811023623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E1" sqref="B1:E21"/>
    </sheetView>
  </sheetViews>
  <sheetFormatPr defaultColWidth="9.140625" defaultRowHeight="12.75"/>
  <cols>
    <col min="1" max="1" width="2.421875" style="0" customWidth="1"/>
    <col min="2" max="2" width="38.8515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9.00390625" style="0" customWidth="1"/>
  </cols>
  <sheetData>
    <row r="1" spans="2:5" ht="35.25" customHeight="1" thickBot="1">
      <c r="B1" s="38" t="s">
        <v>99</v>
      </c>
      <c r="C1" s="39"/>
      <c r="D1" s="39" t="s">
        <v>27</v>
      </c>
      <c r="E1" s="40"/>
    </row>
    <row r="2" spans="2:5" ht="22.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2.5" customHeight="1">
      <c r="B3" s="21" t="s">
        <v>92</v>
      </c>
      <c r="C3" s="22" t="s">
        <v>15</v>
      </c>
      <c r="D3" s="23">
        <v>4064</v>
      </c>
      <c r="E3" s="24" t="s">
        <v>2</v>
      </c>
    </row>
    <row r="4" spans="2:5" ht="22.5" customHeight="1">
      <c r="B4" s="21"/>
      <c r="C4" s="22" t="s">
        <v>16</v>
      </c>
      <c r="D4" s="75">
        <v>48</v>
      </c>
      <c r="E4" s="24" t="s">
        <v>3</v>
      </c>
    </row>
    <row r="5" spans="2:5" ht="22.5" customHeight="1">
      <c r="B5" s="25"/>
      <c r="C5" s="26" t="s">
        <v>17</v>
      </c>
      <c r="D5" s="27">
        <v>106566</v>
      </c>
      <c r="E5" s="28" t="s">
        <v>49</v>
      </c>
    </row>
    <row r="6" spans="2:5" ht="22.5" customHeight="1">
      <c r="B6" s="96" t="s">
        <v>100</v>
      </c>
      <c r="C6" s="102"/>
      <c r="D6" s="102"/>
      <c r="E6" s="103"/>
    </row>
    <row r="7" spans="2:5" ht="22.5" customHeight="1">
      <c r="B7" s="29"/>
      <c r="C7" s="22" t="s">
        <v>18</v>
      </c>
      <c r="D7" s="75">
        <v>1741.3943999999997</v>
      </c>
      <c r="E7" s="24" t="s">
        <v>4</v>
      </c>
    </row>
    <row r="8" spans="2:5" ht="22.5" customHeight="1">
      <c r="B8" s="29"/>
      <c r="C8" s="22" t="s">
        <v>18</v>
      </c>
      <c r="D8" s="75">
        <v>1142.2999999999997</v>
      </c>
      <c r="E8" s="24" t="s">
        <v>5</v>
      </c>
    </row>
    <row r="9" spans="2:5" ht="22.5" customHeight="1">
      <c r="B9" s="86" t="s">
        <v>101</v>
      </c>
      <c r="C9" s="69" t="s">
        <v>19</v>
      </c>
      <c r="D9" s="23">
        <v>3941</v>
      </c>
      <c r="E9" s="70" t="s">
        <v>6</v>
      </c>
    </row>
    <row r="10" spans="2:5" ht="22.5" customHeight="1">
      <c r="B10" s="71"/>
      <c r="C10" s="69" t="s">
        <v>19</v>
      </c>
      <c r="D10" s="23">
        <v>2276</v>
      </c>
      <c r="E10" s="73" t="s">
        <v>60</v>
      </c>
    </row>
    <row r="11" spans="2:5" ht="22.5" customHeight="1">
      <c r="B11" s="72"/>
      <c r="C11" s="69" t="s">
        <v>20</v>
      </c>
      <c r="D11" s="23">
        <v>37671</v>
      </c>
      <c r="E11" s="74" t="s">
        <v>61</v>
      </c>
    </row>
    <row r="12" spans="2:5" ht="22.5" customHeight="1">
      <c r="B12" s="72"/>
      <c r="C12" s="69" t="s">
        <v>45</v>
      </c>
      <c r="D12" s="30">
        <v>183</v>
      </c>
      <c r="E12" s="70" t="s">
        <v>51</v>
      </c>
    </row>
    <row r="13" spans="2:5" ht="22.5" customHeight="1">
      <c r="B13" s="29"/>
      <c r="C13" s="22" t="s">
        <v>45</v>
      </c>
      <c r="D13" s="30">
        <v>165</v>
      </c>
      <c r="E13" s="24" t="s">
        <v>52</v>
      </c>
    </row>
    <row r="14" spans="2:5" ht="22.5" customHeight="1">
      <c r="B14" s="29"/>
      <c r="C14" s="22" t="s">
        <v>21</v>
      </c>
      <c r="D14" s="30">
        <v>276</v>
      </c>
      <c r="E14" s="24" t="s">
        <v>8</v>
      </c>
    </row>
    <row r="15" spans="2:5" ht="22.5" customHeight="1">
      <c r="B15" s="29"/>
      <c r="C15" s="22" t="s">
        <v>17</v>
      </c>
      <c r="D15" s="23">
        <v>3432</v>
      </c>
      <c r="E15" s="24" t="s">
        <v>58</v>
      </c>
    </row>
    <row r="16" spans="2:5" ht="22.5" customHeight="1">
      <c r="B16" s="29"/>
      <c r="C16" s="22" t="s">
        <v>22</v>
      </c>
      <c r="D16" s="23">
        <v>687356129</v>
      </c>
      <c r="E16" s="32" t="s">
        <v>9</v>
      </c>
    </row>
    <row r="17" spans="2:5" ht="22.5" customHeight="1">
      <c r="B17" s="29"/>
      <c r="C17" s="22" t="s">
        <v>23</v>
      </c>
      <c r="D17" s="23">
        <v>398129393195</v>
      </c>
      <c r="E17" s="32" t="s">
        <v>9</v>
      </c>
    </row>
    <row r="18" spans="2:5" ht="22.5" customHeight="1">
      <c r="B18" s="29"/>
      <c r="C18" s="22" t="s">
        <v>23</v>
      </c>
      <c r="D18" s="23">
        <v>402599491047</v>
      </c>
      <c r="E18" s="24" t="s">
        <v>10</v>
      </c>
    </row>
    <row r="19" spans="2:5" ht="22.5" customHeight="1">
      <c r="B19" s="29"/>
      <c r="C19" s="22" t="s">
        <v>46</v>
      </c>
      <c r="D19" s="33">
        <v>1.0112277514004362</v>
      </c>
      <c r="E19" s="24" t="s">
        <v>11</v>
      </c>
    </row>
    <row r="20" spans="2:5" ht="22.5" customHeight="1">
      <c r="B20" s="29"/>
      <c r="C20" s="22" t="s">
        <v>23</v>
      </c>
      <c r="D20" s="23">
        <v>121053562552</v>
      </c>
      <c r="E20" s="24" t="s">
        <v>12</v>
      </c>
    </row>
    <row r="21" spans="2:5" ht="24" customHeight="1" thickBot="1">
      <c r="B21" s="87" t="s">
        <v>102</v>
      </c>
      <c r="C21" s="35" t="s">
        <v>24</v>
      </c>
      <c r="D21" s="88">
        <v>26</v>
      </c>
      <c r="E21" s="37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18.710937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140625" style="0" customWidth="1"/>
    <col min="8" max="8" width="12.421875" style="0" customWidth="1"/>
  </cols>
  <sheetData>
    <row r="1" spans="2:7" ht="23.25">
      <c r="B1" s="100" t="s">
        <v>47</v>
      </c>
      <c r="C1" s="100"/>
      <c r="D1" s="100"/>
      <c r="E1" s="100"/>
      <c r="F1" s="100"/>
      <c r="G1" s="100"/>
    </row>
    <row r="2" spans="2:7" ht="26.25" customHeight="1" thickBot="1">
      <c r="B2" s="99" t="s">
        <v>99</v>
      </c>
      <c r="C2" s="99"/>
      <c r="D2" s="99"/>
      <c r="E2" s="99"/>
      <c r="F2" s="99"/>
      <c r="G2" s="99"/>
    </row>
    <row r="3" spans="2:7" ht="23.25" thickTop="1">
      <c r="B3" s="8" t="s">
        <v>35</v>
      </c>
      <c r="C3" s="9" t="s">
        <v>36</v>
      </c>
      <c r="D3" s="9" t="s">
        <v>37</v>
      </c>
      <c r="E3" s="79" t="s">
        <v>37</v>
      </c>
      <c r="F3" s="9" t="s">
        <v>38</v>
      </c>
      <c r="G3" s="10" t="s">
        <v>34</v>
      </c>
    </row>
    <row r="4" spans="2:7" ht="19.5" customHeight="1">
      <c r="B4" s="11" t="s">
        <v>39</v>
      </c>
      <c r="C4" s="12" t="s">
        <v>40</v>
      </c>
      <c r="D4" s="12" t="s">
        <v>40</v>
      </c>
      <c r="E4" s="80" t="s">
        <v>0</v>
      </c>
      <c r="F4" s="12" t="s">
        <v>41</v>
      </c>
      <c r="G4" s="13"/>
    </row>
    <row r="5" spans="2:7" ht="30" customHeight="1">
      <c r="B5" s="41">
        <v>1.0128644463562246</v>
      </c>
      <c r="C5" s="42">
        <v>272226674081</v>
      </c>
      <c r="D5" s="42">
        <v>268769108305</v>
      </c>
      <c r="E5" s="42">
        <v>441132546</v>
      </c>
      <c r="F5" s="42">
        <v>66933</v>
      </c>
      <c r="G5" s="43" t="s">
        <v>42</v>
      </c>
    </row>
    <row r="6" spans="2:7" ht="30" customHeight="1">
      <c r="B6" s="41">
        <v>1.0113627024241378</v>
      </c>
      <c r="C6" s="42">
        <v>55888571028</v>
      </c>
      <c r="D6" s="42">
        <v>55260660586</v>
      </c>
      <c r="E6" s="42">
        <v>85846923</v>
      </c>
      <c r="F6" s="42">
        <v>10370</v>
      </c>
      <c r="G6" s="43" t="s">
        <v>43</v>
      </c>
    </row>
    <row r="7" spans="2:7" ht="30" customHeight="1">
      <c r="B7" s="41">
        <v>0.990388237709114</v>
      </c>
      <c r="C7" s="42">
        <v>36704319205</v>
      </c>
      <c r="D7" s="42">
        <v>37060536270</v>
      </c>
      <c r="E7" s="42">
        <v>63543765</v>
      </c>
      <c r="F7" s="42">
        <v>12267</v>
      </c>
      <c r="G7" s="44" t="s">
        <v>48</v>
      </c>
    </row>
    <row r="8" spans="2:7" ht="30" customHeight="1">
      <c r="B8" s="41">
        <v>1.0335691334854984</v>
      </c>
      <c r="C8" s="42">
        <v>27820121605</v>
      </c>
      <c r="D8" s="42">
        <v>26916556139</v>
      </c>
      <c r="E8" s="42">
        <v>74587624</v>
      </c>
      <c r="F8" s="42">
        <v>11448</v>
      </c>
      <c r="G8" s="44" t="s">
        <v>53</v>
      </c>
    </row>
    <row r="9" spans="2:7" ht="30" customHeight="1">
      <c r="B9" s="41">
        <v>0.9839243018754648</v>
      </c>
      <c r="C9" s="42">
        <v>9959805128</v>
      </c>
      <c r="D9" s="42">
        <v>10122531895</v>
      </c>
      <c r="E9" s="42">
        <v>22245271</v>
      </c>
      <c r="F9" s="42">
        <v>5548</v>
      </c>
      <c r="G9" s="44" t="s">
        <v>91</v>
      </c>
    </row>
    <row r="10" spans="2:7" ht="30" customHeight="1" thickBot="1">
      <c r="B10" s="45">
        <v>1.0112277514004362</v>
      </c>
      <c r="C10" s="46">
        <v>402599491047</v>
      </c>
      <c r="D10" s="46">
        <v>398129393195</v>
      </c>
      <c r="E10" s="46">
        <v>687356129</v>
      </c>
      <c r="F10" s="46">
        <v>106566</v>
      </c>
      <c r="G10" s="47" t="s">
        <v>44</v>
      </c>
    </row>
    <row r="11" spans="2:7" ht="30.75" customHeight="1" thickBot="1" thickTop="1">
      <c r="B11" s="101" t="s">
        <v>28</v>
      </c>
      <c r="C11" s="101"/>
      <c r="D11" s="101"/>
      <c r="E11" s="101"/>
      <c r="F11" s="101"/>
      <c r="G11" s="101"/>
    </row>
    <row r="12" spans="2:7" ht="9.75" customHeight="1" hidden="1" thickBot="1">
      <c r="B12" s="48"/>
      <c r="C12" s="48"/>
      <c r="D12" s="50"/>
      <c r="E12" s="49"/>
      <c r="F12" s="48"/>
      <c r="G12" s="48"/>
    </row>
    <row r="13" spans="1:7" ht="27.75" thickTop="1">
      <c r="A13" s="51" t="s">
        <v>97</v>
      </c>
      <c r="B13" s="82" t="s">
        <v>29</v>
      </c>
      <c r="C13" s="52" t="s">
        <v>30</v>
      </c>
      <c r="D13" s="52" t="s">
        <v>31</v>
      </c>
      <c r="E13" s="52" t="s">
        <v>32</v>
      </c>
      <c r="F13" s="52" t="s">
        <v>33</v>
      </c>
      <c r="G13" s="53" t="s">
        <v>34</v>
      </c>
    </row>
    <row r="14" spans="1:7" ht="1.5" customHeight="1">
      <c r="A14" s="54"/>
      <c r="B14" s="83"/>
      <c r="C14" s="55"/>
      <c r="D14" s="55"/>
      <c r="E14" s="55"/>
      <c r="F14" s="55"/>
      <c r="G14" s="56"/>
    </row>
    <row r="15" spans="1:7" ht="24" customHeight="1">
      <c r="A15" s="78">
        <v>601</v>
      </c>
      <c r="B15" s="84">
        <v>8965</v>
      </c>
      <c r="C15" s="42">
        <v>483</v>
      </c>
      <c r="D15" s="42">
        <v>1395</v>
      </c>
      <c r="E15" s="42">
        <v>2040</v>
      </c>
      <c r="F15" s="42">
        <v>53449</v>
      </c>
      <c r="G15" s="61" t="s">
        <v>42</v>
      </c>
    </row>
    <row r="16" spans="1:7" ht="24" customHeight="1">
      <c r="A16" s="78">
        <v>113</v>
      </c>
      <c r="B16" s="84">
        <v>1078</v>
      </c>
      <c r="C16" s="42">
        <v>61</v>
      </c>
      <c r="D16" s="42">
        <v>217</v>
      </c>
      <c r="E16" s="42">
        <v>279</v>
      </c>
      <c r="F16" s="42">
        <v>8622</v>
      </c>
      <c r="G16" s="61" t="s">
        <v>43</v>
      </c>
    </row>
    <row r="17" spans="1:7" ht="24" customHeight="1">
      <c r="A17" s="78">
        <v>64</v>
      </c>
      <c r="B17" s="84">
        <v>1486</v>
      </c>
      <c r="C17" s="42">
        <v>51</v>
      </c>
      <c r="D17" s="42">
        <v>203</v>
      </c>
      <c r="E17" s="42">
        <v>173</v>
      </c>
      <c r="F17" s="42">
        <v>10290</v>
      </c>
      <c r="G17" s="64" t="s">
        <v>48</v>
      </c>
    </row>
    <row r="18" spans="1:7" ht="24" customHeight="1">
      <c r="A18" s="78">
        <v>214</v>
      </c>
      <c r="B18" s="84">
        <v>521</v>
      </c>
      <c r="C18" s="42">
        <v>45</v>
      </c>
      <c r="D18" s="42">
        <v>424</v>
      </c>
      <c r="E18" s="42">
        <v>324</v>
      </c>
      <c r="F18" s="42">
        <v>9920</v>
      </c>
      <c r="G18" s="64" t="s">
        <v>53</v>
      </c>
    </row>
    <row r="19" spans="1:7" ht="24" customHeight="1">
      <c r="A19" s="78">
        <v>0</v>
      </c>
      <c r="B19" s="84">
        <v>174</v>
      </c>
      <c r="C19" s="42">
        <v>26</v>
      </c>
      <c r="D19" s="42">
        <v>110</v>
      </c>
      <c r="E19" s="42">
        <v>205</v>
      </c>
      <c r="F19" s="42">
        <v>5033</v>
      </c>
      <c r="G19" s="64" t="s">
        <v>91</v>
      </c>
    </row>
    <row r="20" spans="1:7" ht="24" customHeight="1" thickBot="1">
      <c r="A20" s="65">
        <v>992</v>
      </c>
      <c r="B20" s="85">
        <v>12224</v>
      </c>
      <c r="C20" s="66">
        <v>666</v>
      </c>
      <c r="D20" s="66">
        <v>2349</v>
      </c>
      <c r="E20" s="66">
        <v>3021</v>
      </c>
      <c r="F20" s="66">
        <v>87314</v>
      </c>
      <c r="G20" s="67" t="s">
        <v>44</v>
      </c>
    </row>
    <row r="21" spans="2:7" ht="33" thickBot="1" thickTop="1">
      <c r="B21" s="1"/>
      <c r="C21" s="2"/>
      <c r="D21" s="2"/>
      <c r="E21" s="2"/>
      <c r="F21" s="3"/>
      <c r="G21" s="4"/>
    </row>
    <row r="22" spans="3:6" ht="24" thickBot="1">
      <c r="C22" s="14">
        <f>IF(C10='p197'!D18,1," ")</f>
        <v>1</v>
      </c>
      <c r="D22" s="14">
        <f>IF(D10='p197'!D17,1," ")</f>
        <v>1</v>
      </c>
      <c r="E22" s="14">
        <f>IF(E10='p197'!D16,1," ")</f>
        <v>1</v>
      </c>
      <c r="F22" s="14">
        <f>IF(F10='p197'!D5,1," ")</f>
        <v>1</v>
      </c>
    </row>
    <row r="23" ht="24" thickBot="1">
      <c r="F23" s="14">
        <f>IF(SUM(A20:F20)=F10,1," ")</f>
        <v>1</v>
      </c>
    </row>
  </sheetData>
  <sheetProtection/>
  <mergeCells count="3">
    <mergeCell ref="B1:G1"/>
    <mergeCell ref="B2:G2"/>
    <mergeCell ref="B11:G11"/>
  </mergeCells>
  <printOptions/>
  <pageMargins left="0.9055118110236221" right="0.7480314960629921" top="0.5905511811023623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E2" sqref="B2:E21"/>
    </sheetView>
  </sheetViews>
  <sheetFormatPr defaultColWidth="9.140625" defaultRowHeight="12.75"/>
  <cols>
    <col min="1" max="1" width="2.421875" style="0" customWidth="1"/>
    <col min="2" max="2" width="38.8515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9.00390625" style="0" customWidth="1"/>
  </cols>
  <sheetData>
    <row r="1" spans="2:5" ht="35.25" customHeight="1" thickBot="1">
      <c r="B1" s="38" t="s">
        <v>104</v>
      </c>
      <c r="C1" s="39"/>
      <c r="D1" s="39" t="s">
        <v>27</v>
      </c>
      <c r="E1" s="40"/>
    </row>
    <row r="2" spans="2:5" ht="22.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2.5" customHeight="1">
      <c r="B3" s="21" t="s">
        <v>103</v>
      </c>
      <c r="C3" s="22" t="s">
        <v>15</v>
      </c>
      <c r="D3" s="23">
        <v>4064</v>
      </c>
      <c r="E3" s="24" t="s">
        <v>2</v>
      </c>
    </row>
    <row r="4" spans="2:5" ht="22.5" customHeight="1">
      <c r="B4" s="21"/>
      <c r="C4" s="22" t="s">
        <v>16</v>
      </c>
      <c r="D4" s="75">
        <v>46</v>
      </c>
      <c r="E4" s="24" t="s">
        <v>3</v>
      </c>
    </row>
    <row r="5" spans="2:5" ht="22.5" customHeight="1">
      <c r="B5" s="25"/>
      <c r="C5" s="26" t="s">
        <v>17</v>
      </c>
      <c r="D5" s="27">
        <v>90645</v>
      </c>
      <c r="E5" s="28" t="s">
        <v>49</v>
      </c>
    </row>
    <row r="6" spans="2:5" ht="22.5" customHeight="1">
      <c r="B6" s="96" t="s">
        <v>105</v>
      </c>
      <c r="C6" s="102"/>
      <c r="D6" s="102"/>
      <c r="E6" s="103"/>
    </row>
    <row r="7" spans="2:5" ht="22.5" customHeight="1">
      <c r="B7" s="29"/>
      <c r="C7" s="22" t="s">
        <v>18</v>
      </c>
      <c r="D7" s="75">
        <v>1513.6999999999998</v>
      </c>
      <c r="E7" s="24" t="s">
        <v>4</v>
      </c>
    </row>
    <row r="8" spans="2:5" ht="22.5" customHeight="1">
      <c r="B8" s="29"/>
      <c r="C8" s="22" t="s">
        <v>18</v>
      </c>
      <c r="D8" s="75">
        <v>920.004</v>
      </c>
      <c r="E8" s="24" t="s">
        <v>5</v>
      </c>
    </row>
    <row r="9" spans="2:5" ht="22.5" customHeight="1">
      <c r="B9" s="86" t="s">
        <v>106</v>
      </c>
      <c r="C9" s="69" t="s">
        <v>19</v>
      </c>
      <c r="D9" s="23">
        <v>3485</v>
      </c>
      <c r="E9" s="70" t="s">
        <v>6</v>
      </c>
    </row>
    <row r="10" spans="2:5" ht="22.5" customHeight="1">
      <c r="B10" s="71"/>
      <c r="C10" s="69" t="s">
        <v>19</v>
      </c>
      <c r="D10" s="23">
        <v>20</v>
      </c>
      <c r="E10" s="73" t="s">
        <v>60</v>
      </c>
    </row>
    <row r="11" spans="2:5" ht="22.5" customHeight="1">
      <c r="B11" s="72"/>
      <c r="C11" s="69" t="s">
        <v>20</v>
      </c>
      <c r="D11" s="23">
        <v>18853</v>
      </c>
      <c r="E11" s="74" t="s">
        <v>61</v>
      </c>
    </row>
    <row r="12" spans="2:5" ht="22.5" customHeight="1">
      <c r="B12" s="72"/>
      <c r="C12" s="69" t="s">
        <v>45</v>
      </c>
      <c r="D12" s="30">
        <v>193</v>
      </c>
      <c r="E12" s="70" t="s">
        <v>51</v>
      </c>
    </row>
    <row r="13" spans="2:5" ht="22.5" customHeight="1">
      <c r="B13" s="29"/>
      <c r="C13" s="22" t="s">
        <v>45</v>
      </c>
      <c r="D13" s="30">
        <v>181</v>
      </c>
      <c r="E13" s="24" t="s">
        <v>52</v>
      </c>
    </row>
    <row r="14" spans="2:5" ht="22.5" customHeight="1">
      <c r="B14" s="29"/>
      <c r="C14" s="22" t="s">
        <v>21</v>
      </c>
      <c r="D14" s="30">
        <v>276</v>
      </c>
      <c r="E14" s="24" t="s">
        <v>8</v>
      </c>
    </row>
    <row r="15" spans="2:5" ht="22.5" customHeight="1">
      <c r="B15" s="29"/>
      <c r="C15" s="22" t="s">
        <v>17</v>
      </c>
      <c r="D15" s="23">
        <v>2600</v>
      </c>
      <c r="E15" s="24" t="s">
        <v>58</v>
      </c>
    </row>
    <row r="16" spans="2:5" ht="22.5" customHeight="1">
      <c r="B16" s="29"/>
      <c r="C16" s="22" t="s">
        <v>22</v>
      </c>
      <c r="D16" s="23">
        <v>646346552</v>
      </c>
      <c r="E16" s="32" t="s">
        <v>9</v>
      </c>
    </row>
    <row r="17" spans="2:5" ht="22.5" customHeight="1">
      <c r="B17" s="29"/>
      <c r="C17" s="22" t="s">
        <v>23</v>
      </c>
      <c r="D17" s="23">
        <v>412217415562</v>
      </c>
      <c r="E17" s="32" t="s">
        <v>9</v>
      </c>
    </row>
    <row r="18" spans="2:5" ht="22.5" customHeight="1">
      <c r="B18" s="29"/>
      <c r="C18" s="22" t="s">
        <v>23</v>
      </c>
      <c r="D18" s="23">
        <v>407830013413</v>
      </c>
      <c r="E18" s="24" t="s">
        <v>10</v>
      </c>
    </row>
    <row r="19" spans="2:5" ht="22.5" customHeight="1">
      <c r="B19" s="29"/>
      <c r="C19" s="22" t="s">
        <v>46</v>
      </c>
      <c r="D19" s="33">
        <v>0.9893565822709882</v>
      </c>
      <c r="E19" s="24" t="s">
        <v>11</v>
      </c>
    </row>
    <row r="20" spans="2:5" ht="22.5" customHeight="1">
      <c r="B20" s="29"/>
      <c r="C20" s="22" t="s">
        <v>23</v>
      </c>
      <c r="D20" s="23">
        <v>113743112478</v>
      </c>
      <c r="E20" s="24" t="s">
        <v>12</v>
      </c>
    </row>
    <row r="21" spans="2:5" ht="24" customHeight="1" thickBot="1">
      <c r="B21" s="87" t="s">
        <v>107</v>
      </c>
      <c r="C21" s="35" t="s">
        <v>24</v>
      </c>
      <c r="D21" s="88">
        <v>24</v>
      </c>
      <c r="E21" s="37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2" sqref="A2:G16"/>
    </sheetView>
  </sheetViews>
  <sheetFormatPr defaultColWidth="9.140625" defaultRowHeight="12.75"/>
  <cols>
    <col min="1" max="1" width="12.8515625" style="0" bestFit="1" customWidth="1"/>
    <col min="2" max="2" width="18.710937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140625" style="0" customWidth="1"/>
    <col min="8" max="8" width="12.421875" style="0" customWidth="1"/>
  </cols>
  <sheetData>
    <row r="1" spans="2:7" ht="23.25">
      <c r="B1" s="100" t="s">
        <v>47</v>
      </c>
      <c r="C1" s="100"/>
      <c r="D1" s="100"/>
      <c r="E1" s="100"/>
      <c r="F1" s="100"/>
      <c r="G1" s="100"/>
    </row>
    <row r="2" spans="2:7" ht="26.25" customHeight="1" thickBot="1">
      <c r="B2" s="99" t="s">
        <v>104</v>
      </c>
      <c r="C2" s="99"/>
      <c r="D2" s="99"/>
      <c r="E2" s="99"/>
      <c r="F2" s="99"/>
      <c r="G2" s="99"/>
    </row>
    <row r="3" spans="2:7" ht="23.25" thickTop="1">
      <c r="B3" s="8" t="s">
        <v>35</v>
      </c>
      <c r="C3" s="9" t="s">
        <v>36</v>
      </c>
      <c r="D3" s="9" t="s">
        <v>37</v>
      </c>
      <c r="E3" s="79" t="s">
        <v>37</v>
      </c>
      <c r="F3" s="9" t="s">
        <v>38</v>
      </c>
      <c r="G3" s="10" t="s">
        <v>34</v>
      </c>
    </row>
    <row r="4" spans="2:7" ht="19.5" customHeight="1">
      <c r="B4" s="11" t="s">
        <v>39</v>
      </c>
      <c r="C4" s="12" t="s">
        <v>40</v>
      </c>
      <c r="D4" s="12" t="s">
        <v>40</v>
      </c>
      <c r="E4" s="80" t="s">
        <v>0</v>
      </c>
      <c r="F4" s="12" t="s">
        <v>41</v>
      </c>
      <c r="G4" s="13"/>
    </row>
    <row r="5" spans="2:7" ht="30" customHeight="1">
      <c r="B5" s="41">
        <v>0.9920693498229616</v>
      </c>
      <c r="C5" s="42">
        <v>306386066469</v>
      </c>
      <c r="D5" s="42">
        <v>308835331445</v>
      </c>
      <c r="E5" s="42">
        <v>476420436</v>
      </c>
      <c r="F5" s="42">
        <v>68432</v>
      </c>
      <c r="G5" s="43" t="s">
        <v>42</v>
      </c>
    </row>
    <row r="6" spans="2:7" ht="30" customHeight="1">
      <c r="B6" s="41">
        <v>0.9477063182089748</v>
      </c>
      <c r="C6" s="42">
        <v>63375694599</v>
      </c>
      <c r="D6" s="42">
        <v>66872715082</v>
      </c>
      <c r="E6" s="42">
        <v>89667078</v>
      </c>
      <c r="F6" s="42">
        <v>10583</v>
      </c>
      <c r="G6" s="43" t="s">
        <v>43</v>
      </c>
    </row>
    <row r="7" spans="2:7" ht="30" customHeight="1">
      <c r="B7" s="41">
        <v>1.042698171762584</v>
      </c>
      <c r="C7" s="42">
        <v>38068252345</v>
      </c>
      <c r="D7" s="42">
        <v>36509369035</v>
      </c>
      <c r="E7" s="42">
        <v>80259038</v>
      </c>
      <c r="F7" s="42">
        <v>11630</v>
      </c>
      <c r="G7" s="44" t="s">
        <v>53</v>
      </c>
    </row>
    <row r="8" spans="2:7" ht="30" customHeight="1" thickBot="1">
      <c r="B8" s="45">
        <v>0.9893565822709882</v>
      </c>
      <c r="C8" s="46">
        <v>407830013413</v>
      </c>
      <c r="D8" s="46">
        <v>412217415562</v>
      </c>
      <c r="E8" s="46">
        <v>646346552</v>
      </c>
      <c r="F8" s="46">
        <v>90645</v>
      </c>
      <c r="G8" s="47" t="s">
        <v>44</v>
      </c>
    </row>
    <row r="9" spans="2:7" ht="30.75" customHeight="1" thickBot="1" thickTop="1">
      <c r="B9" s="101" t="s">
        <v>28</v>
      </c>
      <c r="C9" s="101"/>
      <c r="D9" s="101"/>
      <c r="E9" s="101"/>
      <c r="F9" s="101"/>
      <c r="G9" s="101"/>
    </row>
    <row r="10" spans="2:7" ht="9.75" customHeight="1" hidden="1" thickBot="1">
      <c r="B10" s="48"/>
      <c r="C10" s="48"/>
      <c r="D10" s="50"/>
      <c r="E10" s="49"/>
      <c r="F10" s="48"/>
      <c r="G10" s="48"/>
    </row>
    <row r="11" spans="1:7" ht="27.75" thickTop="1">
      <c r="A11" s="51" t="s">
        <v>97</v>
      </c>
      <c r="B11" s="82" t="s">
        <v>29</v>
      </c>
      <c r="C11" s="52" t="s">
        <v>30</v>
      </c>
      <c r="D11" s="52" t="s">
        <v>31</v>
      </c>
      <c r="E11" s="52" t="s">
        <v>32</v>
      </c>
      <c r="F11" s="52" t="s">
        <v>33</v>
      </c>
      <c r="G11" s="53" t="s">
        <v>34</v>
      </c>
    </row>
    <row r="12" spans="1:7" ht="1.5" customHeight="1">
      <c r="A12" s="54"/>
      <c r="B12" s="83"/>
      <c r="C12" s="55"/>
      <c r="D12" s="55"/>
      <c r="E12" s="55"/>
      <c r="F12" s="55"/>
      <c r="G12" s="56"/>
    </row>
    <row r="13" spans="1:7" ht="24" customHeight="1">
      <c r="A13" s="78">
        <v>729</v>
      </c>
      <c r="B13" s="84">
        <v>9172</v>
      </c>
      <c r="C13" s="42">
        <v>494</v>
      </c>
      <c r="D13" s="42">
        <v>1416</v>
      </c>
      <c r="E13" s="42">
        <v>2099</v>
      </c>
      <c r="F13" s="42">
        <v>54522</v>
      </c>
      <c r="G13" s="61" t="s">
        <v>42</v>
      </c>
    </row>
    <row r="14" spans="1:7" ht="24" customHeight="1">
      <c r="A14" s="78">
        <v>125</v>
      </c>
      <c r="B14" s="84">
        <v>1089</v>
      </c>
      <c r="C14" s="42">
        <v>66</v>
      </c>
      <c r="D14" s="42">
        <v>220</v>
      </c>
      <c r="E14" s="42">
        <v>282</v>
      </c>
      <c r="F14" s="42">
        <v>8801</v>
      </c>
      <c r="G14" s="61" t="s">
        <v>43</v>
      </c>
    </row>
    <row r="15" spans="1:7" ht="24" customHeight="1">
      <c r="A15" s="78">
        <v>221</v>
      </c>
      <c r="B15" s="84">
        <v>545</v>
      </c>
      <c r="C15" s="42">
        <v>50</v>
      </c>
      <c r="D15" s="42">
        <v>430</v>
      </c>
      <c r="E15" s="42">
        <v>332</v>
      </c>
      <c r="F15" s="42">
        <v>10052</v>
      </c>
      <c r="G15" s="64" t="s">
        <v>53</v>
      </c>
    </row>
    <row r="16" spans="1:7" ht="24" customHeight="1" thickBot="1">
      <c r="A16" s="65">
        <v>1075</v>
      </c>
      <c r="B16" s="85">
        <v>10806</v>
      </c>
      <c r="C16" s="66">
        <v>610</v>
      </c>
      <c r="D16" s="66">
        <v>2066</v>
      </c>
      <c r="E16" s="66">
        <v>2713</v>
      </c>
      <c r="F16" s="66">
        <v>73375</v>
      </c>
      <c r="G16" s="67" t="s">
        <v>44</v>
      </c>
    </row>
    <row r="17" spans="2:7" ht="33" thickBot="1" thickTop="1">
      <c r="B17" s="1"/>
      <c r="C17" s="2"/>
      <c r="D17" s="2"/>
      <c r="E17" s="2"/>
      <c r="F17" s="3"/>
      <c r="G17" s="4"/>
    </row>
    <row r="18" spans="3:6" ht="24" thickBot="1">
      <c r="C18" s="14">
        <f>IF(C8='p198'!D18,1," ")</f>
        <v>1</v>
      </c>
      <c r="D18" s="14">
        <f>IF(D8='p198'!D17,1," ")</f>
        <v>1</v>
      </c>
      <c r="E18" s="14">
        <f>IF(E8='p198'!D16,1," ")</f>
        <v>1</v>
      </c>
      <c r="F18" s="14">
        <f>IF(F8='p198'!D5,1," ")</f>
        <v>1</v>
      </c>
    </row>
    <row r="19" ht="24" thickBot="1">
      <c r="F19" s="14">
        <f>IF(SUM(A16:F16)=F8,1," ")</f>
        <v>1</v>
      </c>
    </row>
  </sheetData>
  <sheetProtection/>
  <mergeCells count="3">
    <mergeCell ref="B1:G1"/>
    <mergeCell ref="B2:G2"/>
    <mergeCell ref="B9:G9"/>
  </mergeCells>
  <printOptions/>
  <pageMargins left="0.9055118110236221" right="0.7480314960629921" top="0.5905511811023623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.421875" style="0" customWidth="1"/>
    <col min="2" max="2" width="38.8515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9.00390625" style="0" customWidth="1"/>
  </cols>
  <sheetData>
    <row r="1" spans="2:5" ht="35.25" customHeight="1" thickBot="1">
      <c r="B1" s="38" t="s">
        <v>108</v>
      </c>
      <c r="C1" s="39"/>
      <c r="D1" s="39" t="s">
        <v>27</v>
      </c>
      <c r="E1" s="40"/>
    </row>
    <row r="2" spans="2:5" ht="22.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2.5" customHeight="1">
      <c r="B3" s="21" t="s">
        <v>103</v>
      </c>
      <c r="C3" s="22" t="s">
        <v>15</v>
      </c>
      <c r="D3" s="23">
        <v>3134</v>
      </c>
      <c r="E3" s="24" t="s">
        <v>2</v>
      </c>
    </row>
    <row r="4" spans="2:5" ht="22.5" customHeight="1">
      <c r="B4" s="21"/>
      <c r="C4" s="22" t="s">
        <v>16</v>
      </c>
      <c r="D4" s="75">
        <v>48</v>
      </c>
      <c r="E4" s="24" t="s">
        <v>3</v>
      </c>
    </row>
    <row r="5" spans="2:5" ht="22.5" customHeight="1">
      <c r="B5" s="25"/>
      <c r="C5" s="26" t="s">
        <v>17</v>
      </c>
      <c r="D5" s="27">
        <v>91705</v>
      </c>
      <c r="E5" s="28" t="s">
        <v>49</v>
      </c>
    </row>
    <row r="6" spans="2:5" ht="22.5" customHeight="1">
      <c r="B6" s="96" t="s">
        <v>109</v>
      </c>
      <c r="C6" s="102"/>
      <c r="D6" s="102"/>
      <c r="E6" s="103"/>
    </row>
    <row r="7" spans="2:5" ht="22.5" customHeight="1">
      <c r="B7" s="29"/>
      <c r="C7" s="22" t="s">
        <v>18</v>
      </c>
      <c r="D7" s="75">
        <v>1533.52</v>
      </c>
      <c r="E7" s="24" t="s">
        <v>4</v>
      </c>
    </row>
    <row r="8" spans="2:5" ht="22.5" customHeight="1">
      <c r="B8" s="29"/>
      <c r="C8" s="22" t="s">
        <v>18</v>
      </c>
      <c r="D8" s="75">
        <v>937</v>
      </c>
      <c r="E8" s="24" t="s">
        <v>5</v>
      </c>
    </row>
    <row r="9" spans="2:5" ht="22.5" customHeight="1">
      <c r="B9" s="86" t="s">
        <v>110</v>
      </c>
      <c r="C9" s="69" t="s">
        <v>19</v>
      </c>
      <c r="D9" s="23">
        <v>3529</v>
      </c>
      <c r="E9" s="70" t="s">
        <v>6</v>
      </c>
    </row>
    <row r="10" spans="2:5" ht="22.5" customHeight="1">
      <c r="B10" s="71"/>
      <c r="C10" s="69" t="s">
        <v>19</v>
      </c>
      <c r="D10" s="23">
        <f>2275</f>
        <v>2275</v>
      </c>
      <c r="E10" s="73" t="s">
        <v>60</v>
      </c>
    </row>
    <row r="11" spans="2:5" ht="22.5" customHeight="1">
      <c r="B11" s="72"/>
      <c r="C11" s="69" t="s">
        <v>20</v>
      </c>
      <c r="D11" s="23">
        <v>32092</v>
      </c>
      <c r="E11" s="74" t="s">
        <v>61</v>
      </c>
    </row>
    <row r="12" spans="2:5" ht="22.5" customHeight="1">
      <c r="B12" s="72"/>
      <c r="C12" s="69" t="s">
        <v>45</v>
      </c>
      <c r="D12" s="30">
        <v>191</v>
      </c>
      <c r="E12" s="70" t="s">
        <v>51</v>
      </c>
    </row>
    <row r="13" spans="2:5" ht="22.5" customHeight="1">
      <c r="B13" s="29"/>
      <c r="C13" s="22" t="s">
        <v>45</v>
      </c>
      <c r="D13" s="30">
        <v>164</v>
      </c>
      <c r="E13" s="24" t="s">
        <v>52</v>
      </c>
    </row>
    <row r="14" spans="2:5" ht="22.5" customHeight="1">
      <c r="B14" s="29"/>
      <c r="C14" s="22" t="s">
        <v>21</v>
      </c>
      <c r="D14" s="30">
        <v>240</v>
      </c>
      <c r="E14" s="24" t="s">
        <v>8</v>
      </c>
    </row>
    <row r="15" spans="2:5" ht="22.5" customHeight="1">
      <c r="B15" s="29"/>
      <c r="C15" s="22" t="s">
        <v>17</v>
      </c>
      <c r="D15" s="23">
        <v>635</v>
      </c>
      <c r="E15" s="24" t="s">
        <v>58</v>
      </c>
    </row>
    <row r="16" spans="2:5" ht="22.5" customHeight="1">
      <c r="B16" s="29"/>
      <c r="C16" s="22" t="s">
        <v>22</v>
      </c>
      <c r="D16" s="23">
        <v>681024507</v>
      </c>
      <c r="E16" s="32" t="s">
        <v>9</v>
      </c>
    </row>
    <row r="17" spans="2:5" ht="22.5" customHeight="1">
      <c r="B17" s="29"/>
      <c r="C17" s="22" t="s">
        <v>23</v>
      </c>
      <c r="D17" s="23">
        <v>480778077358</v>
      </c>
      <c r="E17" s="32" t="s">
        <v>9</v>
      </c>
    </row>
    <row r="18" spans="2:5" ht="22.5" customHeight="1">
      <c r="B18" s="29"/>
      <c r="C18" s="22" t="s">
        <v>23</v>
      </c>
      <c r="D18" s="23">
        <v>471382376310</v>
      </c>
      <c r="E18" s="24" t="s">
        <v>10</v>
      </c>
    </row>
    <row r="19" spans="2:5" ht="22.5" customHeight="1">
      <c r="B19" s="29"/>
      <c r="C19" s="22" t="s">
        <v>46</v>
      </c>
      <c r="D19" s="33">
        <v>0.980457301423493</v>
      </c>
      <c r="E19" s="24" t="s">
        <v>11</v>
      </c>
    </row>
    <row r="20" spans="2:5" ht="22.5" customHeight="1">
      <c r="B20" s="29"/>
      <c r="C20" s="22" t="s">
        <v>23</v>
      </c>
      <c r="D20" s="23">
        <v>122549483782</v>
      </c>
      <c r="E20" s="24" t="s">
        <v>12</v>
      </c>
    </row>
    <row r="21" spans="2:5" ht="24" customHeight="1" thickBot="1">
      <c r="B21" s="87" t="s">
        <v>111</v>
      </c>
      <c r="C21" s="35" t="s">
        <v>24</v>
      </c>
      <c r="D21" s="88">
        <v>15</v>
      </c>
      <c r="E21" s="37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2.8515625" style="0" bestFit="1" customWidth="1"/>
    <col min="2" max="2" width="18.710937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140625" style="0" customWidth="1"/>
    <col min="8" max="8" width="12.421875" style="0" customWidth="1"/>
  </cols>
  <sheetData>
    <row r="1" spans="2:7" ht="23.25">
      <c r="B1" s="100" t="s">
        <v>47</v>
      </c>
      <c r="C1" s="100"/>
      <c r="D1" s="100"/>
      <c r="E1" s="100"/>
      <c r="F1" s="100"/>
      <c r="G1" s="100"/>
    </row>
    <row r="2" spans="2:7" ht="26.25" customHeight="1" thickBot="1">
      <c r="B2" s="99" t="s">
        <v>108</v>
      </c>
      <c r="C2" s="99"/>
      <c r="D2" s="99"/>
      <c r="E2" s="99"/>
      <c r="F2" s="99"/>
      <c r="G2" s="99"/>
    </row>
    <row r="3" spans="2:7" ht="23.25" thickTop="1">
      <c r="B3" s="8" t="s">
        <v>35</v>
      </c>
      <c r="C3" s="9" t="s">
        <v>36</v>
      </c>
      <c r="D3" s="9" t="s">
        <v>37</v>
      </c>
      <c r="E3" s="79" t="s">
        <v>37</v>
      </c>
      <c r="F3" s="9" t="s">
        <v>38</v>
      </c>
      <c r="G3" s="10" t="s">
        <v>34</v>
      </c>
    </row>
    <row r="4" spans="2:7" ht="19.5" customHeight="1">
      <c r="B4" s="11" t="s">
        <v>39</v>
      </c>
      <c r="C4" s="12" t="s">
        <v>40</v>
      </c>
      <c r="D4" s="12" t="s">
        <v>40</v>
      </c>
      <c r="E4" s="80" t="s">
        <v>0</v>
      </c>
      <c r="F4" s="12" t="s">
        <v>41</v>
      </c>
      <c r="G4" s="13"/>
    </row>
    <row r="5" spans="2:7" ht="30" customHeight="1">
      <c r="B5" s="41">
        <v>0.9989903962734815</v>
      </c>
      <c r="C5" s="42">
        <v>359835924864</v>
      </c>
      <c r="D5" s="42">
        <v>360199583706</v>
      </c>
      <c r="E5" s="42">
        <v>492523087</v>
      </c>
      <c r="F5" s="42">
        <v>69024</v>
      </c>
      <c r="G5" s="43" t="s">
        <v>42</v>
      </c>
    </row>
    <row r="6" spans="2:7" ht="30" customHeight="1">
      <c r="B6" s="41">
        <v>0.9444764501883737</v>
      </c>
      <c r="C6" s="42">
        <v>73136919132</v>
      </c>
      <c r="D6" s="42">
        <v>77436466645</v>
      </c>
      <c r="E6" s="42">
        <v>99198820</v>
      </c>
      <c r="F6" s="42">
        <v>10808</v>
      </c>
      <c r="G6" s="43" t="s">
        <v>43</v>
      </c>
    </row>
    <row r="7" spans="2:7" ht="30" customHeight="1">
      <c r="B7" s="41">
        <v>0.8903043036843834</v>
      </c>
      <c r="C7" s="42">
        <v>38409532314</v>
      </c>
      <c r="D7" s="42">
        <v>43142027007</v>
      </c>
      <c r="E7" s="42">
        <v>89302600</v>
      </c>
      <c r="F7" s="42">
        <v>11873</v>
      </c>
      <c r="G7" s="44" t="s">
        <v>53</v>
      </c>
    </row>
    <row r="8" spans="2:7" ht="30" customHeight="1" thickBot="1">
      <c r="B8" s="45">
        <v>0.980457301423493</v>
      </c>
      <c r="C8" s="46">
        <v>471382376310</v>
      </c>
      <c r="D8" s="46">
        <v>480778077358</v>
      </c>
      <c r="E8" s="46">
        <v>681024507</v>
      </c>
      <c r="F8" s="46">
        <v>91705</v>
      </c>
      <c r="G8" s="47" t="s">
        <v>44</v>
      </c>
    </row>
    <row r="9" spans="2:7" ht="30.75" customHeight="1" thickBot="1" thickTop="1">
      <c r="B9" s="101" t="s">
        <v>28</v>
      </c>
      <c r="C9" s="101"/>
      <c r="D9" s="101"/>
      <c r="E9" s="101"/>
      <c r="F9" s="101"/>
      <c r="G9" s="101"/>
    </row>
    <row r="10" spans="2:7" ht="9.75" customHeight="1" hidden="1" thickBot="1">
      <c r="B10" s="48"/>
      <c r="C10" s="48"/>
      <c r="D10" s="50"/>
      <c r="E10" s="49"/>
      <c r="F10" s="48"/>
      <c r="G10" s="48"/>
    </row>
    <row r="11" spans="1:7" ht="27.75" thickTop="1">
      <c r="A11" s="51" t="s">
        <v>97</v>
      </c>
      <c r="B11" s="82" t="s">
        <v>29</v>
      </c>
      <c r="C11" s="52" t="s">
        <v>30</v>
      </c>
      <c r="D11" s="52" t="s">
        <v>31</v>
      </c>
      <c r="E11" s="52" t="s">
        <v>32</v>
      </c>
      <c r="F11" s="52" t="s">
        <v>33</v>
      </c>
      <c r="G11" s="53" t="s">
        <v>34</v>
      </c>
    </row>
    <row r="12" spans="1:7" ht="1.5" customHeight="1">
      <c r="A12" s="54"/>
      <c r="B12" s="83"/>
      <c r="C12" s="55"/>
      <c r="D12" s="55"/>
      <c r="E12" s="55"/>
      <c r="F12" s="55"/>
      <c r="G12" s="56"/>
    </row>
    <row r="13" spans="1:7" ht="24" customHeight="1">
      <c r="A13" s="78">
        <v>742</v>
      </c>
      <c r="B13" s="84">
        <v>9243</v>
      </c>
      <c r="C13" s="42">
        <v>504</v>
      </c>
      <c r="D13" s="42">
        <v>1328</v>
      </c>
      <c r="E13" s="42">
        <v>2175</v>
      </c>
      <c r="F13" s="42">
        <v>55032</v>
      </c>
      <c r="G13" s="61" t="s">
        <v>42</v>
      </c>
    </row>
    <row r="14" spans="1:7" ht="24" customHeight="1">
      <c r="A14" s="78">
        <v>125</v>
      </c>
      <c r="B14" s="84">
        <v>1108</v>
      </c>
      <c r="C14" s="42">
        <v>71</v>
      </c>
      <c r="D14" s="42">
        <v>232</v>
      </c>
      <c r="E14" s="42">
        <v>283</v>
      </c>
      <c r="F14" s="42">
        <v>8989</v>
      </c>
      <c r="G14" s="61" t="s">
        <v>43</v>
      </c>
    </row>
    <row r="15" spans="1:7" ht="24" customHeight="1">
      <c r="A15" s="78">
        <v>221</v>
      </c>
      <c r="B15" s="84">
        <v>578</v>
      </c>
      <c r="C15" s="42">
        <v>48</v>
      </c>
      <c r="D15" s="42">
        <v>447</v>
      </c>
      <c r="E15" s="42">
        <v>334</v>
      </c>
      <c r="F15" s="42">
        <v>10245</v>
      </c>
      <c r="G15" s="64" t="s">
        <v>53</v>
      </c>
    </row>
    <row r="16" spans="1:7" ht="24" customHeight="1" thickBot="1">
      <c r="A16" s="65">
        <v>1088</v>
      </c>
      <c r="B16" s="85">
        <v>10929</v>
      </c>
      <c r="C16" s="66">
        <v>623</v>
      </c>
      <c r="D16" s="66">
        <v>2007</v>
      </c>
      <c r="E16" s="66">
        <v>2792</v>
      </c>
      <c r="F16" s="66">
        <v>74266</v>
      </c>
      <c r="G16" s="67" t="s">
        <v>44</v>
      </c>
    </row>
    <row r="17" spans="2:7" ht="33" thickBot="1" thickTop="1">
      <c r="B17" s="1"/>
      <c r="C17" s="2"/>
      <c r="D17" s="2"/>
      <c r="E17" s="2"/>
      <c r="F17" s="3"/>
      <c r="G17" s="4"/>
    </row>
    <row r="18" spans="3:6" ht="24" thickBot="1">
      <c r="C18" s="14">
        <f>IF(C8='p199'!D18,1," ")</f>
        <v>1</v>
      </c>
      <c r="D18" s="14">
        <f>IF(D8='p199'!D17,1," ")</f>
        <v>1</v>
      </c>
      <c r="E18" s="14">
        <f>IF(E8='p199'!D16,1," ")</f>
        <v>1</v>
      </c>
      <c r="F18" s="14">
        <f>IF(F8='p199'!D5,1," ")</f>
        <v>1</v>
      </c>
    </row>
    <row r="19" ht="24" thickBot="1">
      <c r="F19" s="14">
        <f>IF(SUM(A16:F16)=F8,1," ")</f>
        <v>1</v>
      </c>
    </row>
  </sheetData>
  <sheetProtection/>
  <mergeCells count="3">
    <mergeCell ref="B1:G1"/>
    <mergeCell ref="B2:G2"/>
    <mergeCell ref="B9:G9"/>
  </mergeCells>
  <printOptions/>
  <pageMargins left="0.9055118110236221" right="0.7480314960629921" top="0.5905511811023623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.421875" style="0" customWidth="1"/>
    <col min="2" max="2" width="38.8515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9.00390625" style="0" customWidth="1"/>
  </cols>
  <sheetData>
    <row r="1" spans="2:5" ht="35.25" customHeight="1" thickBot="1">
      <c r="B1" s="38" t="s">
        <v>112</v>
      </c>
      <c r="C1" s="39"/>
      <c r="D1" s="39" t="s">
        <v>27</v>
      </c>
      <c r="E1" s="40"/>
    </row>
    <row r="2" spans="2:5" ht="22.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2.5" customHeight="1">
      <c r="B3" s="21" t="s">
        <v>103</v>
      </c>
      <c r="C3" s="22" t="s">
        <v>15</v>
      </c>
      <c r="D3" s="23">
        <v>3134</v>
      </c>
      <c r="E3" s="24" t="s">
        <v>2</v>
      </c>
    </row>
    <row r="4" spans="2:5" ht="22.5" customHeight="1">
      <c r="B4" s="21"/>
      <c r="C4" s="22" t="s">
        <v>16</v>
      </c>
      <c r="D4" s="75">
        <v>48</v>
      </c>
      <c r="E4" s="24" t="s">
        <v>3</v>
      </c>
    </row>
    <row r="5" spans="2:5" ht="22.5" customHeight="1">
      <c r="B5" s="25"/>
      <c r="C5" s="26" t="s">
        <v>17</v>
      </c>
      <c r="D5" s="27">
        <v>93538</v>
      </c>
      <c r="E5" s="28" t="s">
        <v>49</v>
      </c>
    </row>
    <row r="6" spans="2:5" ht="22.5" customHeight="1">
      <c r="B6" s="96" t="s">
        <v>113</v>
      </c>
      <c r="C6" s="102"/>
      <c r="D6" s="102"/>
      <c r="E6" s="103"/>
    </row>
    <row r="7" spans="2:5" ht="22.5" customHeight="1">
      <c r="B7" s="29"/>
      <c r="C7" s="22" t="s">
        <v>18</v>
      </c>
      <c r="D7" s="75">
        <v>1562.04</v>
      </c>
      <c r="E7" s="24" t="s">
        <v>4</v>
      </c>
    </row>
    <row r="8" spans="2:5" ht="22.5" customHeight="1">
      <c r="B8" s="29"/>
      <c r="C8" s="22" t="s">
        <v>18</v>
      </c>
      <c r="D8" s="75">
        <v>961.9490000000001</v>
      </c>
      <c r="E8" s="24" t="s">
        <v>5</v>
      </c>
    </row>
    <row r="9" spans="2:5" ht="22.5" customHeight="1">
      <c r="B9" s="86" t="s">
        <v>114</v>
      </c>
      <c r="C9" s="69" t="s">
        <v>19</v>
      </c>
      <c r="D9" s="23">
        <v>3652</v>
      </c>
      <c r="E9" s="70" t="s">
        <v>6</v>
      </c>
    </row>
    <row r="10" spans="2:5" ht="22.5" customHeight="1">
      <c r="B10" s="71"/>
      <c r="C10" s="69" t="s">
        <v>19</v>
      </c>
      <c r="D10" s="23">
        <v>2266</v>
      </c>
      <c r="E10" s="73" t="s">
        <v>60</v>
      </c>
    </row>
    <row r="11" spans="2:5" ht="22.5" customHeight="1">
      <c r="B11" s="72"/>
      <c r="C11" s="69" t="s">
        <v>20</v>
      </c>
      <c r="D11" s="23">
        <v>32847</v>
      </c>
      <c r="E11" s="74" t="s">
        <v>61</v>
      </c>
    </row>
    <row r="12" spans="2:5" ht="22.5" customHeight="1">
      <c r="B12" s="72"/>
      <c r="C12" s="69" t="s">
        <v>45</v>
      </c>
      <c r="D12" s="30">
        <v>177</v>
      </c>
      <c r="E12" s="70" t="s">
        <v>51</v>
      </c>
    </row>
    <row r="13" spans="2:5" ht="22.5" customHeight="1">
      <c r="B13" s="29"/>
      <c r="C13" s="22" t="s">
        <v>45</v>
      </c>
      <c r="D13" s="30">
        <v>133</v>
      </c>
      <c r="E13" s="24" t="s">
        <v>52</v>
      </c>
    </row>
    <row r="14" spans="2:5" ht="22.5" customHeight="1">
      <c r="B14" s="29"/>
      <c r="C14" s="22" t="s">
        <v>21</v>
      </c>
      <c r="D14" s="30">
        <v>242</v>
      </c>
      <c r="E14" s="24" t="s">
        <v>8</v>
      </c>
    </row>
    <row r="15" spans="2:5" ht="22.5" customHeight="1">
      <c r="B15" s="29"/>
      <c r="C15" s="22" t="s">
        <v>17</v>
      </c>
      <c r="D15" s="23">
        <v>2784</v>
      </c>
      <c r="E15" s="24" t="s">
        <v>58</v>
      </c>
    </row>
    <row r="16" spans="2:5" ht="22.5" customHeight="1">
      <c r="B16" s="29"/>
      <c r="C16" s="22" t="s">
        <v>22</v>
      </c>
      <c r="D16" s="23">
        <v>748617037</v>
      </c>
      <c r="E16" s="32" t="s">
        <v>9</v>
      </c>
    </row>
    <row r="17" spans="2:5" ht="22.5" customHeight="1">
      <c r="B17" s="29"/>
      <c r="C17" s="22" t="s">
        <v>23</v>
      </c>
      <c r="D17" s="23">
        <v>635341825021</v>
      </c>
      <c r="E17" s="32" t="s">
        <v>9</v>
      </c>
    </row>
    <row r="18" spans="2:5" ht="22.5" customHeight="1">
      <c r="B18" s="29"/>
      <c r="C18" s="22" t="s">
        <v>23</v>
      </c>
      <c r="D18" s="23">
        <v>595952002480</v>
      </c>
      <c r="E18" s="24" t="s">
        <v>10</v>
      </c>
    </row>
    <row r="19" spans="2:5" ht="22.5" customHeight="1">
      <c r="B19" s="29"/>
      <c r="C19" s="22" t="s">
        <v>46</v>
      </c>
      <c r="D19" s="33">
        <v>0.9380021572801412</v>
      </c>
      <c r="E19" s="24" t="s">
        <v>11</v>
      </c>
    </row>
    <row r="20" spans="2:5" ht="22.5" customHeight="1">
      <c r="B20" s="29"/>
      <c r="C20" s="22" t="s">
        <v>23</v>
      </c>
      <c r="D20" s="23">
        <v>161590482030</v>
      </c>
      <c r="E20" s="24" t="s">
        <v>12</v>
      </c>
    </row>
    <row r="21" spans="2:5" ht="24" customHeight="1" thickBot="1">
      <c r="B21" s="87" t="s">
        <v>115</v>
      </c>
      <c r="C21" s="35" t="s">
        <v>24</v>
      </c>
      <c r="D21" s="88">
        <v>13</v>
      </c>
      <c r="E21" s="37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18.7109375" style="0" customWidth="1"/>
    <col min="3" max="3" width="21.00390625" style="0" customWidth="1"/>
    <col min="4" max="4" width="19.421875" style="0" customWidth="1"/>
    <col min="5" max="5" width="21.7109375" style="0" customWidth="1"/>
    <col min="6" max="6" width="16.140625" style="0" customWidth="1"/>
    <col min="7" max="7" width="20.140625" style="0" customWidth="1"/>
    <col min="8" max="8" width="12.421875" style="0" customWidth="1"/>
  </cols>
  <sheetData>
    <row r="1" spans="2:7" ht="23.25">
      <c r="B1" s="100" t="s">
        <v>47</v>
      </c>
      <c r="C1" s="100"/>
      <c r="D1" s="100"/>
      <c r="E1" s="100"/>
      <c r="F1" s="100"/>
      <c r="G1" s="100"/>
    </row>
    <row r="2" spans="2:7" ht="26.25" customHeight="1" thickBot="1">
      <c r="B2" s="99" t="str">
        <f>+'p11400'!B1</f>
        <v>تا پایان  سال  1400</v>
      </c>
      <c r="C2" s="99"/>
      <c r="D2" s="99"/>
      <c r="E2" s="99"/>
      <c r="F2" s="99"/>
      <c r="G2" s="99"/>
    </row>
    <row r="3" spans="2:7" ht="23.25" thickTop="1">
      <c r="B3" s="8" t="s">
        <v>35</v>
      </c>
      <c r="C3" s="9" t="s">
        <v>36</v>
      </c>
      <c r="D3" s="9" t="s">
        <v>37</v>
      </c>
      <c r="E3" s="79" t="s">
        <v>37</v>
      </c>
      <c r="F3" s="9" t="s">
        <v>38</v>
      </c>
      <c r="G3" s="10" t="s">
        <v>34</v>
      </c>
    </row>
    <row r="4" spans="2:7" ht="19.5" customHeight="1">
      <c r="B4" s="11" t="s">
        <v>39</v>
      </c>
      <c r="C4" s="12" t="s">
        <v>40</v>
      </c>
      <c r="D4" s="12" t="s">
        <v>40</v>
      </c>
      <c r="E4" s="80" t="s">
        <v>0</v>
      </c>
      <c r="F4" s="12" t="s">
        <v>41</v>
      </c>
      <c r="G4" s="13"/>
    </row>
    <row r="5" spans="2:7" ht="30" customHeight="1">
      <c r="B5" s="41">
        <v>0.9467701228953357</v>
      </c>
      <c r="C5" s="42">
        <v>447441440227</v>
      </c>
      <c r="D5" s="42">
        <v>472597760963</v>
      </c>
      <c r="E5" s="42">
        <v>544172581</v>
      </c>
      <c r="F5" s="42">
        <v>70308</v>
      </c>
      <c r="G5" s="43" t="s">
        <v>42</v>
      </c>
    </row>
    <row r="6" spans="2:7" ht="30" customHeight="1">
      <c r="B6" s="41">
        <v>0.926520863922091</v>
      </c>
      <c r="C6" s="42">
        <v>95604593210</v>
      </c>
      <c r="D6" s="42">
        <v>103186659829</v>
      </c>
      <c r="E6" s="42">
        <v>107525194</v>
      </c>
      <c r="F6" s="42">
        <v>11069</v>
      </c>
      <c r="G6" s="43" t="s">
        <v>43</v>
      </c>
    </row>
    <row r="7" spans="2:7" ht="30" customHeight="1">
      <c r="B7" s="41">
        <v>0.8883189206765119</v>
      </c>
      <c r="C7" s="42">
        <v>52905969043</v>
      </c>
      <c r="D7" s="42">
        <v>59557404229</v>
      </c>
      <c r="E7" s="42">
        <v>96919262</v>
      </c>
      <c r="F7" s="42">
        <v>12161</v>
      </c>
      <c r="G7" s="44" t="s">
        <v>53</v>
      </c>
    </row>
    <row r="8" spans="2:7" ht="30" customHeight="1" thickBot="1">
      <c r="B8" s="45">
        <f>C8/D8</f>
        <v>0.9380021572801412</v>
      </c>
      <c r="C8" s="46">
        <f>SUM(C5:C7)</f>
        <v>595952002480</v>
      </c>
      <c r="D8" s="46">
        <f>SUM(D5:D7)</f>
        <v>635341825021</v>
      </c>
      <c r="E8" s="46">
        <f>SUM(E5:E7)</f>
        <v>748617037</v>
      </c>
      <c r="F8" s="46">
        <f>SUM(F5:F7)</f>
        <v>93538</v>
      </c>
      <c r="G8" s="47" t="s">
        <v>44</v>
      </c>
    </row>
    <row r="9" spans="2:7" ht="30.75" customHeight="1" thickBot="1" thickTop="1">
      <c r="B9" s="101" t="s">
        <v>28</v>
      </c>
      <c r="C9" s="101"/>
      <c r="D9" s="101"/>
      <c r="E9" s="101"/>
      <c r="F9" s="101"/>
      <c r="G9" s="101"/>
    </row>
    <row r="10" spans="2:7" ht="9.75" customHeight="1" hidden="1" thickBot="1">
      <c r="B10" s="48"/>
      <c r="C10" s="48"/>
      <c r="D10" s="50"/>
      <c r="E10" s="49"/>
      <c r="F10" s="48"/>
      <c r="G10" s="48"/>
    </row>
    <row r="11" spans="1:7" ht="27.75" thickTop="1">
      <c r="A11" s="51" t="s">
        <v>97</v>
      </c>
      <c r="B11" s="82" t="s">
        <v>29</v>
      </c>
      <c r="C11" s="52" t="s">
        <v>30</v>
      </c>
      <c r="D11" s="52" t="s">
        <v>31</v>
      </c>
      <c r="E11" s="52" t="s">
        <v>32</v>
      </c>
      <c r="F11" s="52" t="s">
        <v>33</v>
      </c>
      <c r="G11" s="53" t="s">
        <v>34</v>
      </c>
    </row>
    <row r="12" spans="1:7" ht="1.5" customHeight="1">
      <c r="A12" s="54"/>
      <c r="B12" s="83"/>
      <c r="C12" s="55"/>
      <c r="D12" s="55"/>
      <c r="E12" s="55"/>
      <c r="F12" s="55"/>
      <c r="G12" s="56"/>
    </row>
    <row r="13" spans="1:7" ht="24" customHeight="1">
      <c r="A13" s="78">
        <v>742</v>
      </c>
      <c r="B13" s="84">
        <v>9363</v>
      </c>
      <c r="C13" s="42">
        <v>524</v>
      </c>
      <c r="D13" s="42">
        <v>1363</v>
      </c>
      <c r="E13" s="42">
        <v>2216</v>
      </c>
      <c r="F13" s="42">
        <v>56100</v>
      </c>
      <c r="G13" s="61" t="s">
        <v>42</v>
      </c>
    </row>
    <row r="14" spans="1:7" ht="24" customHeight="1">
      <c r="A14" s="78">
        <v>125</v>
      </c>
      <c r="B14" s="84">
        <v>1143</v>
      </c>
      <c r="C14" s="42">
        <v>75</v>
      </c>
      <c r="D14" s="42">
        <v>245</v>
      </c>
      <c r="E14" s="42">
        <v>292</v>
      </c>
      <c r="F14" s="42">
        <v>9189</v>
      </c>
      <c r="G14" s="61" t="s">
        <v>43</v>
      </c>
    </row>
    <row r="15" spans="1:7" ht="24" customHeight="1">
      <c r="A15" s="78">
        <v>221</v>
      </c>
      <c r="B15" s="84">
        <v>626</v>
      </c>
      <c r="C15" s="42">
        <v>52</v>
      </c>
      <c r="D15" s="42">
        <v>455</v>
      </c>
      <c r="E15" s="42">
        <v>349</v>
      </c>
      <c r="F15" s="42">
        <v>10458</v>
      </c>
      <c r="G15" s="64" t="s">
        <v>53</v>
      </c>
    </row>
    <row r="16" spans="1:7" ht="24" customHeight="1" thickBot="1">
      <c r="A16" s="65">
        <f aca="true" t="shared" si="0" ref="A16:F16">SUM(A13:A15)</f>
        <v>1088</v>
      </c>
      <c r="B16" s="85">
        <f t="shared" si="0"/>
        <v>11132</v>
      </c>
      <c r="C16" s="66">
        <f t="shared" si="0"/>
        <v>651</v>
      </c>
      <c r="D16" s="66">
        <f t="shared" si="0"/>
        <v>2063</v>
      </c>
      <c r="E16" s="66">
        <f t="shared" si="0"/>
        <v>2857</v>
      </c>
      <c r="F16" s="66">
        <f t="shared" si="0"/>
        <v>75747</v>
      </c>
      <c r="G16" s="67" t="s">
        <v>44</v>
      </c>
    </row>
    <row r="17" spans="1:7" ht="24" customHeight="1" thickTop="1">
      <c r="A17" s="90"/>
      <c r="B17" s="90"/>
      <c r="C17" s="90"/>
      <c r="D17" s="90"/>
      <c r="E17" s="90"/>
      <c r="F17" s="90"/>
      <c r="G17" s="91"/>
    </row>
    <row r="18" spans="1:7" ht="24" customHeight="1">
      <c r="A18" s="90"/>
      <c r="B18" s="90"/>
      <c r="C18" s="90"/>
      <c r="D18" s="90"/>
      <c r="E18" s="90"/>
      <c r="F18" s="90"/>
      <c r="G18" s="91"/>
    </row>
    <row r="19" spans="1:7" ht="24" customHeight="1">
      <c r="A19" s="90"/>
      <c r="B19" s="90"/>
      <c r="C19" s="90"/>
      <c r="D19" s="90"/>
      <c r="E19" s="90"/>
      <c r="F19" s="90"/>
      <c r="G19" s="91"/>
    </row>
    <row r="20" spans="1:7" ht="24" customHeight="1">
      <c r="A20" s="90"/>
      <c r="B20" s="90"/>
      <c r="C20" s="90"/>
      <c r="D20" s="90"/>
      <c r="E20" s="90"/>
      <c r="F20" s="90"/>
      <c r="G20" s="91"/>
    </row>
    <row r="21" spans="1:7" ht="24" customHeight="1" thickBot="1">
      <c r="A21" s="90"/>
      <c r="B21" s="90"/>
      <c r="C21" s="90"/>
      <c r="D21" s="90"/>
      <c r="E21" s="90"/>
      <c r="F21" s="90"/>
      <c r="G21" s="91"/>
    </row>
    <row r="22" spans="2:7" ht="33" thickBot="1" thickTop="1">
      <c r="B22" s="1"/>
      <c r="C22" s="2"/>
      <c r="D22" s="2"/>
      <c r="E22" s="2"/>
      <c r="F22" s="3"/>
      <c r="G22" s="4"/>
    </row>
    <row r="23" spans="3:6" ht="24" thickBot="1">
      <c r="C23" s="14">
        <f>IF(C8='p11400'!D18,1," ")</f>
        <v>1</v>
      </c>
      <c r="D23" s="14">
        <f>IF(D8='p11400'!D17,1," ")</f>
        <v>1</v>
      </c>
      <c r="E23" s="14">
        <f>IF(E8='p11400'!D16,1," ")</f>
        <v>1</v>
      </c>
      <c r="F23" s="14">
        <f>IF(F8='p11400'!D5,1," ")</f>
        <v>1</v>
      </c>
    </row>
    <row r="24" ht="24" thickBot="1">
      <c r="F24" s="14">
        <f>IF(SUM(A16:F16)=F8,1," ")</f>
        <v>1</v>
      </c>
    </row>
  </sheetData>
  <sheetProtection/>
  <mergeCells count="3">
    <mergeCell ref="B1:G1"/>
    <mergeCell ref="B2:G2"/>
    <mergeCell ref="B9:G9"/>
  </mergeCells>
  <printOptions/>
  <pageMargins left="0.9055118110236221" right="0.7480314960629921" top="0.5905511811023623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100" t="s">
        <v>47</v>
      </c>
      <c r="B1" s="100"/>
      <c r="C1" s="100"/>
      <c r="D1" s="100"/>
      <c r="E1" s="100"/>
      <c r="F1" s="100"/>
    </row>
    <row r="2" spans="1:6" ht="26.25" customHeight="1" thickBot="1">
      <c r="A2" s="99" t="str">
        <f>'p187'!B1</f>
        <v>تا پايان سال 1387</v>
      </c>
      <c r="B2" s="99"/>
      <c r="C2" s="99"/>
      <c r="D2" s="99"/>
      <c r="E2" s="99"/>
      <c r="F2" s="99"/>
    </row>
    <row r="3" spans="1:6" ht="23.25" thickTop="1">
      <c r="A3" s="8" t="s">
        <v>35</v>
      </c>
      <c r="B3" s="9" t="s">
        <v>36</v>
      </c>
      <c r="C3" s="9" t="s">
        <v>37</v>
      </c>
      <c r="D3" s="9" t="s">
        <v>37</v>
      </c>
      <c r="E3" s="9" t="s">
        <v>38</v>
      </c>
      <c r="F3" s="10" t="s">
        <v>34</v>
      </c>
    </row>
    <row r="4" spans="1:6" ht="22.5">
      <c r="A4" s="11" t="s">
        <v>39</v>
      </c>
      <c r="B4" s="12" t="s">
        <v>40</v>
      </c>
      <c r="C4" s="12" t="s">
        <v>40</v>
      </c>
      <c r="D4" s="12" t="s">
        <v>0</v>
      </c>
      <c r="E4" s="12" t="s">
        <v>41</v>
      </c>
      <c r="F4" s="13"/>
    </row>
    <row r="5" spans="1:6" ht="30" customHeight="1">
      <c r="A5" s="41">
        <f>B5/C5</f>
        <v>0.922871818536286</v>
      </c>
      <c r="B5" s="42">
        <v>38003903442</v>
      </c>
      <c r="C5" s="42">
        <v>41180045461</v>
      </c>
      <c r="D5" s="42">
        <v>267424538</v>
      </c>
      <c r="E5" s="42">
        <v>43768</v>
      </c>
      <c r="F5" s="43" t="s">
        <v>42</v>
      </c>
    </row>
    <row r="6" spans="1:6" ht="30" customHeight="1">
      <c r="A6" s="41">
        <f>B6/C6</f>
        <v>0.914203542901806</v>
      </c>
      <c r="B6" s="42">
        <v>5441352299</v>
      </c>
      <c r="C6" s="42">
        <v>5952014014</v>
      </c>
      <c r="D6" s="42">
        <v>34437939</v>
      </c>
      <c r="E6" s="42">
        <v>7630</v>
      </c>
      <c r="F6" s="43" t="s">
        <v>43</v>
      </c>
    </row>
    <row r="7" spans="1:6" ht="30" customHeight="1">
      <c r="A7" s="41">
        <f>B7/C7</f>
        <v>0.8817850260627937</v>
      </c>
      <c r="B7" s="42">
        <v>4948256026</v>
      </c>
      <c r="C7" s="42">
        <v>5611635353</v>
      </c>
      <c r="D7" s="42">
        <v>44917702</v>
      </c>
      <c r="E7" s="42">
        <v>11105</v>
      </c>
      <c r="F7" s="44" t="s">
        <v>48</v>
      </c>
    </row>
    <row r="8" spans="1:6" ht="30" customHeight="1">
      <c r="A8" s="41">
        <f>B8/C8</f>
        <v>0.4394980943013004</v>
      </c>
      <c r="B8" s="57">
        <v>559436000</v>
      </c>
      <c r="C8" s="57">
        <v>1272897442</v>
      </c>
      <c r="D8" s="57">
        <v>26090265</v>
      </c>
      <c r="E8" s="57">
        <v>8125</v>
      </c>
      <c r="F8" s="44" t="s">
        <v>53</v>
      </c>
    </row>
    <row r="9" spans="1:6" ht="30" customHeight="1" thickBot="1">
      <c r="A9" s="45">
        <f>B9/C9</f>
        <v>0.9062576091862746</v>
      </c>
      <c r="B9" s="46">
        <f>SUM(B5:B8)</f>
        <v>48952947767</v>
      </c>
      <c r="C9" s="46">
        <f>SUM(C5:C8)</f>
        <v>54016592270</v>
      </c>
      <c r="D9" s="46">
        <f>SUM(D5:D8)</f>
        <v>372870444</v>
      </c>
      <c r="E9" s="46">
        <f>SUM(E5:E8)</f>
        <v>70628</v>
      </c>
      <c r="F9" s="47" t="s">
        <v>44</v>
      </c>
    </row>
    <row r="10" spans="1:6" ht="39.75" customHeight="1" thickTop="1">
      <c r="A10" s="101" t="s">
        <v>28</v>
      </c>
      <c r="B10" s="101"/>
      <c r="C10" s="101"/>
      <c r="D10" s="101"/>
      <c r="E10" s="101"/>
      <c r="F10" s="101"/>
    </row>
    <row r="11" spans="1:6" ht="14.25" customHeight="1" thickBot="1">
      <c r="A11" s="48"/>
      <c r="B11" s="48"/>
      <c r="C11" s="50"/>
      <c r="D11" s="49"/>
      <c r="E11" s="48"/>
      <c r="F11" s="48"/>
    </row>
    <row r="12" spans="1:6" ht="27.75" thickTop="1">
      <c r="A12" s="51" t="s">
        <v>29</v>
      </c>
      <c r="B12" s="52" t="s">
        <v>30</v>
      </c>
      <c r="C12" s="52" t="s">
        <v>31</v>
      </c>
      <c r="D12" s="52" t="s">
        <v>32</v>
      </c>
      <c r="E12" s="52" t="s">
        <v>33</v>
      </c>
      <c r="F12" s="53" t="s">
        <v>34</v>
      </c>
    </row>
    <row r="13" spans="1:6" ht="19.5">
      <c r="A13" s="54"/>
      <c r="B13" s="55"/>
      <c r="C13" s="55"/>
      <c r="D13" s="55"/>
      <c r="E13" s="55"/>
      <c r="F13" s="56"/>
    </row>
    <row r="14" spans="1:6" ht="24" customHeight="1">
      <c r="A14" s="59">
        <v>6341</v>
      </c>
      <c r="B14" s="60">
        <v>362</v>
      </c>
      <c r="C14" s="60">
        <v>735</v>
      </c>
      <c r="D14" s="60">
        <v>1332</v>
      </c>
      <c r="E14" s="60">
        <v>34998</v>
      </c>
      <c r="F14" s="61" t="s">
        <v>42</v>
      </c>
    </row>
    <row r="15" spans="1:6" ht="24" customHeight="1">
      <c r="A15" s="59">
        <v>777</v>
      </c>
      <c r="B15" s="60">
        <v>38</v>
      </c>
      <c r="C15" s="60">
        <v>96</v>
      </c>
      <c r="D15" s="60">
        <v>306</v>
      </c>
      <c r="E15" s="60">
        <v>6413</v>
      </c>
      <c r="F15" s="61" t="s">
        <v>43</v>
      </c>
    </row>
    <row r="16" spans="1:6" ht="24" customHeight="1">
      <c r="A16" s="62">
        <v>1002</v>
      </c>
      <c r="B16" s="63">
        <v>34</v>
      </c>
      <c r="C16" s="63">
        <v>164</v>
      </c>
      <c r="D16" s="63">
        <v>333</v>
      </c>
      <c r="E16" s="63">
        <v>9572</v>
      </c>
      <c r="F16" s="64" t="s">
        <v>48</v>
      </c>
    </row>
    <row r="17" spans="1:6" ht="24" customHeight="1">
      <c r="A17" s="62">
        <v>292</v>
      </c>
      <c r="B17" s="63">
        <v>14</v>
      </c>
      <c r="C17" s="63">
        <v>125</v>
      </c>
      <c r="D17" s="63">
        <v>350</v>
      </c>
      <c r="E17" s="63">
        <v>7344</v>
      </c>
      <c r="F17" s="64" t="s">
        <v>53</v>
      </c>
    </row>
    <row r="18" spans="1:6" ht="24" customHeight="1" thickBot="1">
      <c r="A18" s="65">
        <f>SUM(A14:A17)</f>
        <v>8412</v>
      </c>
      <c r="B18" s="66">
        <f>SUM(B14:B17)</f>
        <v>448</v>
      </c>
      <c r="C18" s="66">
        <f>SUM(C14:C17)</f>
        <v>1120</v>
      </c>
      <c r="D18" s="66">
        <f>SUM(D14:D17)</f>
        <v>2321</v>
      </c>
      <c r="E18" s="66">
        <f>SUM(E14:E17)</f>
        <v>58327</v>
      </c>
      <c r="F18" s="67" t="s">
        <v>44</v>
      </c>
    </row>
    <row r="19" spans="1:6" ht="33" thickBot="1" thickTop="1">
      <c r="A19" s="1"/>
      <c r="B19" s="2"/>
      <c r="C19" s="2"/>
      <c r="D19" s="2"/>
      <c r="E19" s="3"/>
      <c r="F19" s="4"/>
    </row>
    <row r="20" spans="2:5" ht="24" thickBot="1">
      <c r="B20" s="14">
        <f>IF(B9='p187'!D18,1," ")</f>
        <v>1</v>
      </c>
      <c r="C20" s="14">
        <f>IF(C9='p187'!D17,1," ")</f>
        <v>1</v>
      </c>
      <c r="D20" s="14">
        <f>IF(D9='p187'!D16,1," ")</f>
        <v>1</v>
      </c>
      <c r="E20" s="14">
        <f>IF(E9='p187'!D5,1," ")</f>
        <v>1</v>
      </c>
    </row>
    <row r="21" ht="24" thickBot="1">
      <c r="E21" s="14">
        <f>IF(SUM(A18:E18)=E9,1," ")</f>
        <v>1</v>
      </c>
    </row>
  </sheetData>
  <sheetProtection/>
  <mergeCells count="3">
    <mergeCell ref="A2:F2"/>
    <mergeCell ref="A1:F1"/>
    <mergeCell ref="A10:F10"/>
  </mergeCells>
  <printOptions/>
  <pageMargins left="0.9" right="0.7480314960629921" top="0.5905511811023623" bottom="0.984251968503937" header="0.5118110236220472" footer="0.5118110236220472"/>
  <pageSetup horizontalDpi="300" verticalDpi="300" orientation="landscape" paperSize="9" r:id="rId2"/>
  <headerFooter alignWithMargins="0">
    <oddFooter>&amp;L&amp;F-&amp;A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E2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.421875" style="0" customWidth="1"/>
    <col min="2" max="2" width="38.8515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9.00390625" style="0" customWidth="1"/>
  </cols>
  <sheetData>
    <row r="1" spans="2:5" ht="35.25" customHeight="1" thickBot="1">
      <c r="B1" s="38" t="s">
        <v>117</v>
      </c>
      <c r="C1" s="39"/>
      <c r="D1" s="39" t="s">
        <v>27</v>
      </c>
      <c r="E1" s="40"/>
    </row>
    <row r="2" spans="2:5" ht="22.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2.5" customHeight="1">
      <c r="B3" s="21" t="s">
        <v>103</v>
      </c>
      <c r="C3" s="22" t="s">
        <v>15</v>
      </c>
      <c r="D3" s="23">
        <v>3134</v>
      </c>
      <c r="E3" s="24" t="s">
        <v>2</v>
      </c>
    </row>
    <row r="4" spans="2:5" ht="22.5" customHeight="1">
      <c r="B4" s="21"/>
      <c r="C4" s="22" t="s">
        <v>16</v>
      </c>
      <c r="D4" s="75">
        <f>+'[5]mojtasesa140112'!$M$24+'[5]mojtasesa140112'!$L$24</f>
        <v>48</v>
      </c>
      <c r="E4" s="24" t="s">
        <v>3</v>
      </c>
    </row>
    <row r="5" spans="2:5" ht="22.5" customHeight="1">
      <c r="B5" s="25"/>
      <c r="C5" s="26" t="s">
        <v>17</v>
      </c>
      <c r="D5" s="27">
        <f>+'[4]fvbo13'!$M$14</f>
        <v>95209</v>
      </c>
      <c r="E5" s="28" t="s">
        <v>49</v>
      </c>
    </row>
    <row r="6" spans="2:5" ht="22.5" customHeight="1">
      <c r="B6" s="96" t="str">
        <f>+"به تفکیک تعرفه: خانگی"&amp;'[4]fvbo13'!$M$8&amp;"-عمومی"&amp;'[4]fvbo13'!$M$9&amp;"-کشاورزی"&amp;'[4]fvbo13'!$M$10&amp;"-صنعتی"&amp;'[4]fvbo13'!$M$11&amp;"-تجاری"&amp;'[4]fvbo13'!$M$12&amp;"-روشنایی معابر"&amp;'[4]fvbo13'!$M$13</f>
        <v>به تفکیک تعرفه: خانگی77092-عمومی2925-کشاورزی2112-صنعتی663-تجاری11329-روشنایی معابر1088</v>
      </c>
      <c r="C6" s="102"/>
      <c r="D6" s="102"/>
      <c r="E6" s="103"/>
    </row>
    <row r="7" spans="2:5" ht="22.5" customHeight="1">
      <c r="B7" s="29"/>
      <c r="C7" s="22" t="s">
        <v>18</v>
      </c>
      <c r="D7" s="75">
        <f>+'[5]mojtasesa140112'!$K$24+'[5]mojtasesa140112'!$J$24+'[5]mojtasesa140112'!$I$24</f>
        <v>1619.7766000000001</v>
      </c>
      <c r="E7" s="24" t="s">
        <v>4</v>
      </c>
    </row>
    <row r="8" spans="2:5" ht="22.5" customHeight="1">
      <c r="B8" s="29"/>
      <c r="C8" s="22" t="s">
        <v>18</v>
      </c>
      <c r="D8" s="75">
        <f>'[5]mojtasesa140112'!$H$24+'[5]mojtasesa140112'!$G$24+'[5]mojtasesa140112'!$F$24+'[5]mojtasesa140112'!$E$24</f>
        <v>974.434</v>
      </c>
      <c r="E8" s="24" t="s">
        <v>5</v>
      </c>
    </row>
    <row r="9" spans="2:5" ht="22.5" customHeight="1">
      <c r="B9" s="86" t="str">
        <f>+"با قدرت "&amp;'[5]mojtasesa140112'!$C$24+'[5]mojtasesa140112'!$A$24&amp;" KVA"</f>
        <v>با قدرت 444305 KVA</v>
      </c>
      <c r="C9" s="69" t="s">
        <v>19</v>
      </c>
      <c r="D9" s="23">
        <f>+'[5]mojtasesa140112'!$D$24+'[5]mojtasesa140112'!$B$24</f>
        <v>3811</v>
      </c>
      <c r="E9" s="70" t="s">
        <v>6</v>
      </c>
    </row>
    <row r="10" spans="2:5" ht="22.5" customHeight="1">
      <c r="B10" s="71"/>
      <c r="C10" s="69" t="s">
        <v>19</v>
      </c>
      <c r="D10" s="23">
        <f>'[5]lamp '!$B$23</f>
        <v>36586</v>
      </c>
      <c r="E10" s="73" t="s">
        <v>116</v>
      </c>
    </row>
    <row r="11" spans="2:5" ht="22.5" customHeight="1">
      <c r="B11" s="72"/>
      <c r="C11" s="69" t="s">
        <v>45</v>
      </c>
      <c r="D11" s="30">
        <v>217</v>
      </c>
      <c r="E11" s="70" t="s">
        <v>51</v>
      </c>
    </row>
    <row r="12" spans="2:5" ht="22.5" customHeight="1">
      <c r="B12" s="29"/>
      <c r="C12" s="22" t="s">
        <v>45</v>
      </c>
      <c r="D12" s="30">
        <v>188</v>
      </c>
      <c r="E12" s="24" t="s">
        <v>52</v>
      </c>
    </row>
    <row r="13" spans="2:5" ht="22.5" customHeight="1">
      <c r="B13" s="29"/>
      <c r="C13" s="22" t="s">
        <v>21</v>
      </c>
      <c r="D13" s="30">
        <f>242+1</f>
        <v>243</v>
      </c>
      <c r="E13" s="24" t="s">
        <v>8</v>
      </c>
    </row>
    <row r="14" spans="2:5" ht="22.5" customHeight="1">
      <c r="B14" s="29"/>
      <c r="C14" s="22" t="s">
        <v>17</v>
      </c>
      <c r="D14" s="23">
        <f>'[6]فروش 2'!$A$66</f>
        <v>2800</v>
      </c>
      <c r="E14" s="24" t="s">
        <v>58</v>
      </c>
    </row>
    <row r="15" spans="2:5" ht="22.5" customHeight="1">
      <c r="B15" s="29"/>
      <c r="C15" s="22" t="s">
        <v>22</v>
      </c>
      <c r="D15" s="23">
        <f>+'[4]fvbo13'!$L$14</f>
        <v>773338558</v>
      </c>
      <c r="E15" s="32" t="s">
        <v>9</v>
      </c>
    </row>
    <row r="16" spans="2:5" ht="22.5" customHeight="1">
      <c r="B16" s="29"/>
      <c r="C16" s="22" t="s">
        <v>23</v>
      </c>
      <c r="D16" s="23">
        <f>+'[4]fvbo13'!$G$14</f>
        <v>795642246482</v>
      </c>
      <c r="E16" s="32" t="s">
        <v>9</v>
      </c>
    </row>
    <row r="17" spans="2:5" ht="22.5" customHeight="1">
      <c r="B17" s="29"/>
      <c r="C17" s="22" t="s">
        <v>23</v>
      </c>
      <c r="D17" s="23">
        <f>+'[4]fvbo13'!$B$14</f>
        <v>792223890953</v>
      </c>
      <c r="E17" s="24" t="s">
        <v>10</v>
      </c>
    </row>
    <row r="18" spans="2:5" ht="22.5" customHeight="1">
      <c r="B18" s="29"/>
      <c r="C18" s="22" t="s">
        <v>46</v>
      </c>
      <c r="D18" s="33">
        <f>D17/D16</f>
        <v>0.9957036525597848</v>
      </c>
      <c r="E18" s="24" t="s">
        <v>11</v>
      </c>
    </row>
    <row r="19" spans="2:5" ht="22.5" customHeight="1">
      <c r="B19" s="29"/>
      <c r="C19" s="22" t="s">
        <v>23</v>
      </c>
      <c r="D19" s="23">
        <f>+'[4]fvbo13'!$D$14</f>
        <v>165008647090</v>
      </c>
      <c r="E19" s="24" t="s">
        <v>12</v>
      </c>
    </row>
    <row r="20" spans="2:5" ht="24" customHeight="1" thickBot="1">
      <c r="B20" s="87" t="str">
        <f>"زیر دیپلم"&amp;'[7]12'!$B$21&amp;"-دیپلم"&amp;'[7]12'!$C$21&amp;"-فوق دیپلم"&amp;'[7]12'!$D$21&amp;"-لیسانس"&amp;'[7]12'!$E$21&amp;"-فوق لیسانس"&amp;'[7]12'!$F$21</f>
        <v>زیر دیپلم2-دیپلم2-فوق دیپلم1-لیسانس9-فوق لیسانس11</v>
      </c>
      <c r="C20" s="35" t="s">
        <v>24</v>
      </c>
      <c r="D20" s="88">
        <f>+'[7]12'!$H$21</f>
        <v>25</v>
      </c>
      <c r="E20" s="37" t="s">
        <v>13</v>
      </c>
    </row>
    <row r="21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2.8515625" style="0" bestFit="1" customWidth="1"/>
    <col min="2" max="2" width="18.7109375" style="0" customWidth="1"/>
    <col min="3" max="3" width="21.00390625" style="0" customWidth="1"/>
    <col min="4" max="4" width="19.421875" style="0" customWidth="1"/>
    <col min="5" max="5" width="21.7109375" style="0" customWidth="1"/>
    <col min="6" max="6" width="16.140625" style="0" customWidth="1"/>
    <col min="7" max="7" width="20.140625" style="0" customWidth="1"/>
    <col min="8" max="8" width="12.421875" style="0" customWidth="1"/>
  </cols>
  <sheetData>
    <row r="1" spans="2:7" ht="23.25">
      <c r="B1" s="100" t="s">
        <v>47</v>
      </c>
      <c r="C1" s="100"/>
      <c r="D1" s="100"/>
      <c r="E1" s="100"/>
      <c r="F1" s="100"/>
      <c r="G1" s="100"/>
    </row>
    <row r="2" spans="2:7" ht="26.25" customHeight="1" thickBot="1">
      <c r="B2" s="99" t="str">
        <f>+'p11401'!B1</f>
        <v>تا پایان   سال  1401</v>
      </c>
      <c r="C2" s="99"/>
      <c r="D2" s="99"/>
      <c r="E2" s="99"/>
      <c r="F2" s="99"/>
      <c r="G2" s="99"/>
    </row>
    <row r="3" spans="2:7" ht="23.25" thickTop="1">
      <c r="B3" s="8" t="s">
        <v>35</v>
      </c>
      <c r="C3" s="9" t="s">
        <v>36</v>
      </c>
      <c r="D3" s="9" t="s">
        <v>37</v>
      </c>
      <c r="E3" s="79" t="s">
        <v>37</v>
      </c>
      <c r="F3" s="9" t="s">
        <v>38</v>
      </c>
      <c r="G3" s="10" t="s">
        <v>34</v>
      </c>
    </row>
    <row r="4" spans="2:7" ht="19.5" customHeight="1">
      <c r="B4" s="11" t="s">
        <v>39</v>
      </c>
      <c r="C4" s="12" t="s">
        <v>40</v>
      </c>
      <c r="D4" s="12" t="s">
        <v>40</v>
      </c>
      <c r="E4" s="80" t="s">
        <v>0</v>
      </c>
      <c r="F4" s="12" t="s">
        <v>41</v>
      </c>
      <c r="G4" s="13"/>
    </row>
    <row r="5" spans="2:7" ht="30" customHeight="1">
      <c r="B5" s="41">
        <f>C5/D5</f>
        <v>1.0006379700484491</v>
      </c>
      <c r="C5" s="42">
        <f>+'[4]fvbn45'!$B$14</f>
        <v>584205817272</v>
      </c>
      <c r="D5" s="42">
        <f>+'[4]fvbn45'!$G$14</f>
        <v>583833349082</v>
      </c>
      <c r="E5" s="42">
        <f>+'[4]fvbn45'!$L$14</f>
        <v>556083898</v>
      </c>
      <c r="F5" s="42">
        <f>+'[4]fvbn45'!$M$14</f>
        <v>71563</v>
      </c>
      <c r="G5" s="43" t="s">
        <v>42</v>
      </c>
    </row>
    <row r="6" spans="2:7" ht="30" customHeight="1">
      <c r="B6" s="41">
        <f>C6/D6</f>
        <v>1.0116338518365127</v>
      </c>
      <c r="C6" s="42">
        <f>+'[4]fvbn47'!$B$14</f>
        <v>135309238176</v>
      </c>
      <c r="D6" s="42">
        <f>+'[4]fvbn47'!$G$14</f>
        <v>133753173572</v>
      </c>
      <c r="E6" s="42">
        <f>+'[4]fvbn47'!$L$14</f>
        <v>110245364</v>
      </c>
      <c r="F6" s="42">
        <f>+'[4]fvbn47'!$M$14</f>
        <v>11278</v>
      </c>
      <c r="G6" s="43" t="s">
        <v>43</v>
      </c>
    </row>
    <row r="7" spans="2:7" ht="30" customHeight="1">
      <c r="B7" s="41">
        <f>C7/D7</f>
        <v>0.931499087308675</v>
      </c>
      <c r="C7" s="42">
        <f>+'[4]fvbn50'!$B$14</f>
        <v>72708835505</v>
      </c>
      <c r="D7" s="42">
        <f>+'[4]fvbn50'!$G$14</f>
        <v>78055723828</v>
      </c>
      <c r="E7" s="42">
        <f>+'[4]fvbn50'!$L$14</f>
        <v>107009296</v>
      </c>
      <c r="F7" s="42">
        <f>+'[4]fvbn50'!$M$14</f>
        <v>12368</v>
      </c>
      <c r="G7" s="44" t="s">
        <v>53</v>
      </c>
    </row>
    <row r="8" spans="2:7" ht="30" customHeight="1" thickBot="1">
      <c r="B8" s="45">
        <f>C8/D8</f>
        <v>0.9957036525597848</v>
      </c>
      <c r="C8" s="46">
        <f>SUM(C5:C7)</f>
        <v>792223890953</v>
      </c>
      <c r="D8" s="46">
        <f>SUM(D5:D7)</f>
        <v>795642246482</v>
      </c>
      <c r="E8" s="46">
        <f>SUM(E5:E7)</f>
        <v>773338558</v>
      </c>
      <c r="F8" s="46">
        <f>SUM(F5:F7)</f>
        <v>95209</v>
      </c>
      <c r="G8" s="47" t="s">
        <v>44</v>
      </c>
    </row>
    <row r="9" spans="2:7" ht="30.75" customHeight="1" thickBot="1" thickTop="1">
      <c r="B9" s="101" t="s">
        <v>28</v>
      </c>
      <c r="C9" s="101"/>
      <c r="D9" s="101"/>
      <c r="E9" s="101"/>
      <c r="F9" s="101"/>
      <c r="G9" s="101"/>
    </row>
    <row r="10" spans="2:7" ht="9.75" customHeight="1" hidden="1" thickBot="1">
      <c r="B10" s="48"/>
      <c r="C10" s="48"/>
      <c r="D10" s="50"/>
      <c r="E10" s="49"/>
      <c r="F10" s="48"/>
      <c r="G10" s="48"/>
    </row>
    <row r="11" spans="1:7" ht="27.75" thickTop="1">
      <c r="A11" s="51" t="s">
        <v>97</v>
      </c>
      <c r="B11" s="82" t="s">
        <v>29</v>
      </c>
      <c r="C11" s="52" t="s">
        <v>30</v>
      </c>
      <c r="D11" s="52" t="s">
        <v>31</v>
      </c>
      <c r="E11" s="52" t="s">
        <v>32</v>
      </c>
      <c r="F11" s="52" t="s">
        <v>33</v>
      </c>
      <c r="G11" s="53" t="s">
        <v>34</v>
      </c>
    </row>
    <row r="12" spans="1:7" ht="1.5" customHeight="1">
      <c r="A12" s="54"/>
      <c r="B12" s="83"/>
      <c r="C12" s="55"/>
      <c r="D12" s="55"/>
      <c r="E12" s="55"/>
      <c r="F12" s="55"/>
      <c r="G12" s="56"/>
    </row>
    <row r="13" spans="1:7" ht="24" customHeight="1">
      <c r="A13" s="78">
        <f>+'[4]fvbn45'!$M$13</f>
        <v>742</v>
      </c>
      <c r="B13" s="84">
        <f>+'[4]fvbn45'!$M$12</f>
        <v>9507</v>
      </c>
      <c r="C13" s="42">
        <f>+'[4]fvbn45'!$M$11</f>
        <v>533</v>
      </c>
      <c r="D13" s="42">
        <f>+'[4]fvbn45'!$M$10</f>
        <v>1387</v>
      </c>
      <c r="E13" s="42">
        <f>+'[4]fvbn45'!$M$9</f>
        <v>2275</v>
      </c>
      <c r="F13" s="42">
        <f>+'[4]fvbn45'!$M$8</f>
        <v>57119</v>
      </c>
      <c r="G13" s="61" t="s">
        <v>42</v>
      </c>
    </row>
    <row r="14" spans="1:7" ht="24" customHeight="1">
      <c r="A14" s="78">
        <f>+'[4]fvbn47'!$M$13</f>
        <v>125</v>
      </c>
      <c r="B14" s="84">
        <f>+'[4]fvbn47'!$M$12</f>
        <v>1171</v>
      </c>
      <c r="C14" s="42">
        <f>+'[4]fvbn47'!$M$11</f>
        <v>75</v>
      </c>
      <c r="D14" s="42">
        <f>+'[4]fvbn47'!$M$10</f>
        <v>255</v>
      </c>
      <c r="E14" s="42">
        <f>+'[4]fvbn47'!$M$9</f>
        <v>300</v>
      </c>
      <c r="F14" s="42">
        <f>+'[4]fvbn47'!$M$8</f>
        <v>9352</v>
      </c>
      <c r="G14" s="61" t="s">
        <v>43</v>
      </c>
    </row>
    <row r="15" spans="1:7" ht="24" customHeight="1">
      <c r="A15" s="78">
        <f>+'[4]fvbn50'!$M$13</f>
        <v>221</v>
      </c>
      <c r="B15" s="84">
        <f>+'[4]fvbn50'!$M$12</f>
        <v>651</v>
      </c>
      <c r="C15" s="42">
        <f>+'[4]fvbn50'!$M$11</f>
        <v>55</v>
      </c>
      <c r="D15" s="42">
        <f>+'[4]fvbn50'!$M$10</f>
        <v>470</v>
      </c>
      <c r="E15" s="42">
        <f>+'[4]fvbn50'!$M$9</f>
        <v>350</v>
      </c>
      <c r="F15" s="42">
        <f>+'[4]fvbn50'!$M$8</f>
        <v>10621</v>
      </c>
      <c r="G15" s="64" t="s">
        <v>53</v>
      </c>
    </row>
    <row r="16" spans="1:7" ht="24" customHeight="1" thickBot="1">
      <c r="A16" s="65">
        <f aca="true" t="shared" si="0" ref="A16:F16">SUM(A13:A15)</f>
        <v>1088</v>
      </c>
      <c r="B16" s="85">
        <f t="shared" si="0"/>
        <v>11329</v>
      </c>
      <c r="C16" s="66">
        <f t="shared" si="0"/>
        <v>663</v>
      </c>
      <c r="D16" s="66">
        <f t="shared" si="0"/>
        <v>2112</v>
      </c>
      <c r="E16" s="66">
        <f t="shared" si="0"/>
        <v>2925</v>
      </c>
      <c r="F16" s="66">
        <f t="shared" si="0"/>
        <v>77092</v>
      </c>
      <c r="G16" s="67" t="s">
        <v>44</v>
      </c>
    </row>
    <row r="17" spans="1:7" ht="24" customHeight="1" thickTop="1">
      <c r="A17" s="90"/>
      <c r="B17" s="90"/>
      <c r="C17" s="90"/>
      <c r="D17" s="90"/>
      <c r="E17" s="90"/>
      <c r="F17" s="90"/>
      <c r="G17" s="91"/>
    </row>
    <row r="18" spans="1:7" ht="24" customHeight="1">
      <c r="A18" s="90"/>
      <c r="B18" s="90"/>
      <c r="C18" s="90"/>
      <c r="D18" s="90"/>
      <c r="E18" s="90"/>
      <c r="F18" s="90"/>
      <c r="G18" s="91"/>
    </row>
    <row r="19" spans="1:7" ht="24" customHeight="1">
      <c r="A19" s="90"/>
      <c r="B19" s="90"/>
      <c r="C19" s="90"/>
      <c r="D19" s="90"/>
      <c r="E19" s="90"/>
      <c r="F19" s="90"/>
      <c r="G19" s="91"/>
    </row>
    <row r="20" spans="1:7" ht="24" customHeight="1">
      <c r="A20" s="90"/>
      <c r="B20" s="90"/>
      <c r="C20" s="90"/>
      <c r="D20" s="90"/>
      <c r="E20" s="90"/>
      <c r="F20" s="90"/>
      <c r="G20" s="91"/>
    </row>
    <row r="21" spans="1:7" ht="24" customHeight="1">
      <c r="A21" s="90"/>
      <c r="B21" s="90"/>
      <c r="C21" s="90"/>
      <c r="D21" s="90"/>
      <c r="E21" s="90"/>
      <c r="F21" s="90"/>
      <c r="G21" s="91"/>
    </row>
    <row r="22" spans="2:7" ht="32.25" thickBot="1">
      <c r="B22" s="92"/>
      <c r="C22" s="93"/>
      <c r="D22" s="93"/>
      <c r="E22" s="93"/>
      <c r="F22" s="94"/>
      <c r="G22" s="95"/>
    </row>
    <row r="23" spans="3:6" ht="24" thickBot="1">
      <c r="C23" s="14">
        <f>IF(C8='p11401'!D17,1," ")</f>
        <v>1</v>
      </c>
      <c r="D23" s="14">
        <f>IF(D8='p11401'!D16,1," ")</f>
        <v>1</v>
      </c>
      <c r="E23" s="14">
        <f>IF(E8='p11401'!D15,1," ")</f>
        <v>1</v>
      </c>
      <c r="F23" s="14">
        <f>IF(F8='p11401'!D5,1," ")</f>
        <v>1</v>
      </c>
    </row>
    <row r="24" ht="24" thickBot="1">
      <c r="F24" s="14">
        <f>IF(SUM(A16:F16)=F8,1," ")</f>
        <v>1</v>
      </c>
    </row>
  </sheetData>
  <sheetProtection/>
  <mergeCells count="3">
    <mergeCell ref="B1:G1"/>
    <mergeCell ref="B2:G2"/>
    <mergeCell ref="B9:G9"/>
  </mergeCells>
  <printOptions/>
  <pageMargins left="0.9055118110236221" right="0.7480314960629921" top="0.5905511811023623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B6" sqref="B6:E6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9.00390625" style="0" customWidth="1"/>
  </cols>
  <sheetData>
    <row r="1" spans="2:5" ht="35.25" customHeight="1" thickBot="1">
      <c r="B1" s="38" t="s">
        <v>63</v>
      </c>
      <c r="C1" s="39"/>
      <c r="D1" s="39" t="s">
        <v>27</v>
      </c>
      <c r="E1" s="40"/>
    </row>
    <row r="2" spans="2:5" ht="22.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2.5" customHeight="1">
      <c r="B3" s="21" t="s">
        <v>50</v>
      </c>
      <c r="C3" s="22" t="s">
        <v>15</v>
      </c>
      <c r="D3" s="23">
        <v>4062</v>
      </c>
      <c r="E3" s="24" t="s">
        <v>2</v>
      </c>
    </row>
    <row r="4" spans="2:5" ht="22.5" customHeight="1">
      <c r="B4" s="21"/>
      <c r="C4" s="22" t="s">
        <v>16</v>
      </c>
      <c r="D4" s="75">
        <v>28</v>
      </c>
      <c r="E4" s="24" t="s">
        <v>3</v>
      </c>
    </row>
    <row r="5" spans="2:5" ht="22.5" customHeight="1">
      <c r="B5" s="25"/>
      <c r="C5" s="26" t="s">
        <v>17</v>
      </c>
      <c r="D5" s="27">
        <v>76562</v>
      </c>
      <c r="E5" s="28" t="s">
        <v>49</v>
      </c>
    </row>
    <row r="6" spans="2:5" ht="22.5" customHeight="1">
      <c r="B6" s="96" t="s">
        <v>64</v>
      </c>
      <c r="C6" s="97"/>
      <c r="D6" s="97"/>
      <c r="E6" s="98"/>
    </row>
    <row r="7" spans="2:5" ht="22.5" customHeight="1">
      <c r="B7" s="29"/>
      <c r="C7" s="22" t="s">
        <v>18</v>
      </c>
      <c r="D7" s="58">
        <v>1295.4599999999998</v>
      </c>
      <c r="E7" s="24" t="s">
        <v>4</v>
      </c>
    </row>
    <row r="8" spans="2:5" ht="22.5" customHeight="1">
      <c r="B8" s="29"/>
      <c r="C8" s="22" t="s">
        <v>18</v>
      </c>
      <c r="D8" s="75">
        <v>1005</v>
      </c>
      <c r="E8" s="24" t="s">
        <v>5</v>
      </c>
    </row>
    <row r="9" spans="2:5" ht="22.5" customHeight="1">
      <c r="B9" s="68" t="s">
        <v>62</v>
      </c>
      <c r="C9" s="69" t="s">
        <v>19</v>
      </c>
      <c r="D9" s="23">
        <v>1750</v>
      </c>
      <c r="E9" s="70" t="s">
        <v>6</v>
      </c>
    </row>
    <row r="10" spans="2:5" ht="22.5" customHeight="1">
      <c r="B10" s="71"/>
      <c r="C10" s="69" t="s">
        <v>19</v>
      </c>
      <c r="D10" s="23">
        <v>3109</v>
      </c>
      <c r="E10" s="73" t="s">
        <v>60</v>
      </c>
    </row>
    <row r="11" spans="2:5" ht="22.5" customHeight="1">
      <c r="B11" s="72"/>
      <c r="C11" s="69" t="s">
        <v>20</v>
      </c>
      <c r="D11" s="23">
        <v>13515</v>
      </c>
      <c r="E11" s="74" t="s">
        <v>61</v>
      </c>
    </row>
    <row r="12" spans="2:5" ht="22.5" customHeight="1">
      <c r="B12" s="72"/>
      <c r="C12" s="69" t="s">
        <v>45</v>
      </c>
      <c r="D12" s="30">
        <v>82.8</v>
      </c>
      <c r="E12" s="70" t="s">
        <v>51</v>
      </c>
    </row>
    <row r="13" spans="2:5" ht="22.5" customHeight="1">
      <c r="B13" s="29"/>
      <c r="C13" s="22" t="s">
        <v>45</v>
      </c>
      <c r="D13" s="30">
        <v>82.8</v>
      </c>
      <c r="E13" s="24" t="s">
        <v>52</v>
      </c>
    </row>
    <row r="14" spans="2:5" ht="22.5" customHeight="1">
      <c r="B14" s="29"/>
      <c r="C14" s="22" t="s">
        <v>21</v>
      </c>
      <c r="D14" s="30">
        <v>257</v>
      </c>
      <c r="E14" s="24" t="s">
        <v>8</v>
      </c>
    </row>
    <row r="15" spans="2:5" ht="22.5" customHeight="1">
      <c r="B15" s="29"/>
      <c r="C15" s="22" t="s">
        <v>17</v>
      </c>
      <c r="D15" s="23">
        <v>2961</v>
      </c>
      <c r="E15" s="24" t="s">
        <v>58</v>
      </c>
    </row>
    <row r="16" spans="2:5" ht="22.5" customHeight="1">
      <c r="B16" s="29"/>
      <c r="C16" s="22" t="s">
        <v>22</v>
      </c>
      <c r="D16" s="23">
        <v>387633054</v>
      </c>
      <c r="E16" s="32" t="s">
        <v>9</v>
      </c>
    </row>
    <row r="17" spans="2:5" ht="22.5" customHeight="1">
      <c r="B17" s="29"/>
      <c r="C17" s="22" t="s">
        <v>23</v>
      </c>
      <c r="D17" s="23">
        <v>57382706788</v>
      </c>
      <c r="E17" s="32" t="s">
        <v>9</v>
      </c>
    </row>
    <row r="18" spans="2:5" ht="22.5" customHeight="1">
      <c r="B18" s="29"/>
      <c r="C18" s="22" t="s">
        <v>23</v>
      </c>
      <c r="D18" s="23">
        <v>55564416138</v>
      </c>
      <c r="E18" s="24" t="s">
        <v>10</v>
      </c>
    </row>
    <row r="19" spans="2:5" ht="22.5" customHeight="1">
      <c r="B19" s="29"/>
      <c r="C19" s="22" t="s">
        <v>46</v>
      </c>
      <c r="D19" s="33">
        <v>0.9683129160024175</v>
      </c>
      <c r="E19" s="24" t="s">
        <v>11</v>
      </c>
    </row>
    <row r="20" spans="2:5" ht="22.5" customHeight="1">
      <c r="B20" s="29"/>
      <c r="C20" s="22" t="s">
        <v>23</v>
      </c>
      <c r="D20" s="23">
        <v>6593406298</v>
      </c>
      <c r="E20" s="24" t="s">
        <v>12</v>
      </c>
    </row>
    <row r="21" spans="2:5" ht="24" customHeight="1" thickBot="1">
      <c r="B21" s="34" t="s">
        <v>65</v>
      </c>
      <c r="C21" s="35" t="s">
        <v>24</v>
      </c>
      <c r="D21" s="36">
        <v>53</v>
      </c>
      <c r="E21" s="37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E18" sqref="A18:E18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  <col min="7" max="7" width="12.421875" style="0" customWidth="1"/>
  </cols>
  <sheetData>
    <row r="1" spans="1:6" ht="23.25">
      <c r="A1" s="100" t="s">
        <v>47</v>
      </c>
      <c r="B1" s="100"/>
      <c r="C1" s="100"/>
      <c r="D1" s="100"/>
      <c r="E1" s="100"/>
      <c r="F1" s="100"/>
    </row>
    <row r="2" spans="1:6" ht="26.25" customHeight="1" thickBot="1">
      <c r="A2" s="99" t="str">
        <f>'p188'!B1</f>
        <v>تا پايان سال 88</v>
      </c>
      <c r="B2" s="99"/>
      <c r="C2" s="99"/>
      <c r="D2" s="99"/>
      <c r="E2" s="99"/>
      <c r="F2" s="99"/>
    </row>
    <row r="3" spans="1:6" ht="23.25" thickTop="1">
      <c r="A3" s="8" t="s">
        <v>35</v>
      </c>
      <c r="B3" s="9" t="s">
        <v>36</v>
      </c>
      <c r="C3" s="9" t="s">
        <v>37</v>
      </c>
      <c r="D3" s="9" t="s">
        <v>37</v>
      </c>
      <c r="E3" s="9" t="s">
        <v>38</v>
      </c>
      <c r="F3" s="10" t="s">
        <v>34</v>
      </c>
    </row>
    <row r="4" spans="1:6" ht="22.5">
      <c r="A4" s="11" t="s">
        <v>39</v>
      </c>
      <c r="B4" s="12" t="s">
        <v>40</v>
      </c>
      <c r="C4" s="12" t="s">
        <v>40</v>
      </c>
      <c r="D4" s="12" t="s">
        <v>0</v>
      </c>
      <c r="E4" s="12" t="s">
        <v>41</v>
      </c>
      <c r="F4" s="13"/>
    </row>
    <row r="5" spans="1:6" ht="30" customHeight="1">
      <c r="A5" s="41">
        <f>B5/C5</f>
        <v>0.9826812956075665</v>
      </c>
      <c r="B5" s="42">
        <v>40162604349</v>
      </c>
      <c r="C5" s="42">
        <v>40870427196</v>
      </c>
      <c r="D5" s="42">
        <v>269548057</v>
      </c>
      <c r="E5" s="42">
        <v>47664</v>
      </c>
      <c r="F5" s="43" t="s">
        <v>42</v>
      </c>
    </row>
    <row r="6" spans="1:6" ht="30" customHeight="1">
      <c r="A6" s="41">
        <f>B6/C6</f>
        <v>0.9470734412744289</v>
      </c>
      <c r="B6" s="42">
        <v>5738174339</v>
      </c>
      <c r="C6" s="42">
        <v>6058848331</v>
      </c>
      <c r="D6" s="42">
        <v>33646596</v>
      </c>
      <c r="E6" s="42">
        <v>7972</v>
      </c>
      <c r="F6" s="43" t="s">
        <v>43</v>
      </c>
    </row>
    <row r="7" spans="1:6" ht="30" customHeight="1">
      <c r="A7" s="41">
        <f>B7/C7</f>
        <v>0.9110338753104278</v>
      </c>
      <c r="B7" s="42">
        <v>6050690025</v>
      </c>
      <c r="C7" s="42">
        <v>6641564259</v>
      </c>
      <c r="D7" s="42">
        <v>49309025</v>
      </c>
      <c r="E7" s="42">
        <v>12235</v>
      </c>
      <c r="F7" s="44" t="s">
        <v>48</v>
      </c>
    </row>
    <row r="8" spans="1:6" ht="30" customHeight="1">
      <c r="A8" s="41">
        <f>B8/C8</f>
        <v>0.9478157089700057</v>
      </c>
      <c r="B8" s="42">
        <v>3612947425</v>
      </c>
      <c r="C8" s="42">
        <v>3811867002</v>
      </c>
      <c r="D8" s="42">
        <v>35129376</v>
      </c>
      <c r="E8" s="42">
        <v>8691</v>
      </c>
      <c r="F8" s="44" t="s">
        <v>53</v>
      </c>
    </row>
    <row r="9" spans="1:6" ht="30" customHeight="1" thickBot="1">
      <c r="A9" s="45">
        <f>B9/C9</f>
        <v>0.9683129160024175</v>
      </c>
      <c r="B9" s="46">
        <v>55564416138</v>
      </c>
      <c r="C9" s="46">
        <v>57382706788</v>
      </c>
      <c r="D9" s="46">
        <v>387633054</v>
      </c>
      <c r="E9" s="46">
        <v>76562</v>
      </c>
      <c r="F9" s="47" t="s">
        <v>44</v>
      </c>
    </row>
    <row r="10" spans="1:6" ht="39.75" customHeight="1" thickTop="1">
      <c r="A10" s="101" t="s">
        <v>28</v>
      </c>
      <c r="B10" s="101"/>
      <c r="C10" s="101"/>
      <c r="D10" s="101"/>
      <c r="E10" s="101"/>
      <c r="F10" s="101"/>
    </row>
    <row r="11" spans="1:6" ht="14.25" customHeight="1" thickBot="1">
      <c r="A11" s="48"/>
      <c r="B11" s="48"/>
      <c r="C11" s="50"/>
      <c r="D11" s="49"/>
      <c r="E11" s="48"/>
      <c r="F11" s="48"/>
    </row>
    <row r="12" spans="1:6" ht="27.75" thickTop="1">
      <c r="A12" s="51" t="s">
        <v>29</v>
      </c>
      <c r="B12" s="52" t="s">
        <v>30</v>
      </c>
      <c r="C12" s="52" t="s">
        <v>31</v>
      </c>
      <c r="D12" s="52" t="s">
        <v>32</v>
      </c>
      <c r="E12" s="52" t="s">
        <v>33</v>
      </c>
      <c r="F12" s="53" t="s">
        <v>34</v>
      </c>
    </row>
    <row r="13" spans="1:6" ht="19.5">
      <c r="A13" s="54"/>
      <c r="B13" s="55"/>
      <c r="C13" s="55"/>
      <c r="D13" s="55"/>
      <c r="E13" s="55"/>
      <c r="F13" s="56"/>
    </row>
    <row r="14" spans="1:6" ht="24" customHeight="1">
      <c r="A14" s="42">
        <v>6842</v>
      </c>
      <c r="B14" s="42">
        <v>325</v>
      </c>
      <c r="C14" s="42">
        <v>808</v>
      </c>
      <c r="D14" s="42">
        <v>1430</v>
      </c>
      <c r="E14" s="42">
        <v>38259</v>
      </c>
      <c r="F14" s="61" t="s">
        <v>42</v>
      </c>
    </row>
    <row r="15" spans="1:6" ht="24" customHeight="1">
      <c r="A15" s="42">
        <v>830</v>
      </c>
      <c r="B15" s="42">
        <v>37</v>
      </c>
      <c r="C15" s="42">
        <v>101</v>
      </c>
      <c r="D15" s="42">
        <v>305</v>
      </c>
      <c r="E15" s="42">
        <v>6699</v>
      </c>
      <c r="F15" s="61" t="s">
        <v>43</v>
      </c>
    </row>
    <row r="16" spans="1:6" ht="24" customHeight="1">
      <c r="A16" s="42">
        <v>1166</v>
      </c>
      <c r="B16" s="42">
        <v>32</v>
      </c>
      <c r="C16" s="42">
        <v>171</v>
      </c>
      <c r="D16" s="42">
        <v>349</v>
      </c>
      <c r="E16" s="42">
        <v>10517</v>
      </c>
      <c r="F16" s="64" t="s">
        <v>48</v>
      </c>
    </row>
    <row r="17" spans="1:6" ht="24" customHeight="1">
      <c r="A17" s="42">
        <v>330</v>
      </c>
      <c r="B17" s="42">
        <v>15</v>
      </c>
      <c r="C17" s="42">
        <v>128</v>
      </c>
      <c r="D17" s="42">
        <v>371</v>
      </c>
      <c r="E17" s="42">
        <v>7847</v>
      </c>
      <c r="F17" s="64" t="s">
        <v>53</v>
      </c>
    </row>
    <row r="18" spans="1:6" ht="24" customHeight="1" thickBot="1">
      <c r="A18" s="65">
        <f>SUM(A14:A17)</f>
        <v>9168</v>
      </c>
      <c r="B18" s="66">
        <v>409</v>
      </c>
      <c r="C18" s="66">
        <v>1208</v>
      </c>
      <c r="D18" s="66">
        <v>2455</v>
      </c>
      <c r="E18" s="66">
        <v>63322</v>
      </c>
      <c r="F18" s="67" t="s">
        <v>44</v>
      </c>
    </row>
    <row r="19" spans="1:6" ht="33" thickBot="1" thickTop="1">
      <c r="A19" s="1"/>
      <c r="B19" s="2"/>
      <c r="C19" s="2"/>
      <c r="D19" s="2"/>
      <c r="E19" s="3"/>
      <c r="F19" s="4"/>
    </row>
    <row r="20" spans="2:5" ht="24" thickBot="1">
      <c r="B20" s="14">
        <v>1</v>
      </c>
      <c r="C20" s="14">
        <v>1</v>
      </c>
      <c r="D20" s="14">
        <v>1</v>
      </c>
      <c r="E20" s="14">
        <v>1</v>
      </c>
    </row>
    <row r="21" ht="24" thickBot="1">
      <c r="E21" s="14">
        <v>1</v>
      </c>
    </row>
  </sheetData>
  <sheetProtection/>
  <mergeCells count="3">
    <mergeCell ref="A1:F1"/>
    <mergeCell ref="A2:F2"/>
    <mergeCell ref="A10:F10"/>
  </mergeCells>
  <printOptions/>
  <pageMargins left="0.9" right="0.7480314960629921" top="0.5905511811023623" bottom="0.984251968503937" header="0.5118110236220472" footer="0.5118110236220472"/>
  <pageSetup horizontalDpi="300" verticalDpi="300" orientation="landscape" paperSize="9" r:id="rId2"/>
  <headerFooter alignWithMargins="0">
    <oddFooter>&amp;L&amp;F-&amp;A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9.00390625" style="0" customWidth="1"/>
  </cols>
  <sheetData>
    <row r="1" spans="2:5" ht="35.25" customHeight="1" thickBot="1">
      <c r="B1" s="38" t="s">
        <v>66</v>
      </c>
      <c r="C1" s="39"/>
      <c r="D1" s="39" t="s">
        <v>27</v>
      </c>
      <c r="E1" s="40"/>
    </row>
    <row r="2" spans="2:5" ht="22.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2.5" customHeight="1">
      <c r="B3" s="21" t="s">
        <v>69</v>
      </c>
      <c r="C3" s="22" t="s">
        <v>15</v>
      </c>
      <c r="D3" s="23">
        <v>4062</v>
      </c>
      <c r="E3" s="24" t="s">
        <v>2</v>
      </c>
    </row>
    <row r="4" spans="2:5" ht="22.5" customHeight="1">
      <c r="B4" s="21"/>
      <c r="C4" s="22" t="s">
        <v>16</v>
      </c>
      <c r="D4" s="75">
        <v>28</v>
      </c>
      <c r="E4" s="24" t="s">
        <v>3</v>
      </c>
    </row>
    <row r="5" spans="2:5" ht="22.5" customHeight="1">
      <c r="B5" s="25"/>
      <c r="C5" s="26" t="s">
        <v>17</v>
      </c>
      <c r="D5" s="27">
        <v>80996</v>
      </c>
      <c r="E5" s="28" t="s">
        <v>49</v>
      </c>
    </row>
    <row r="6" spans="2:5" ht="22.5" customHeight="1">
      <c r="B6" s="96" t="s">
        <v>68</v>
      </c>
      <c r="C6" s="97"/>
      <c r="D6" s="97"/>
      <c r="E6" s="98"/>
    </row>
    <row r="7" spans="2:5" ht="22.5" customHeight="1">
      <c r="B7" s="29"/>
      <c r="C7" s="22" t="s">
        <v>18</v>
      </c>
      <c r="D7" s="75">
        <v>1506.12</v>
      </c>
      <c r="E7" s="24" t="s">
        <v>4</v>
      </c>
    </row>
    <row r="8" spans="2:5" ht="22.5" customHeight="1">
      <c r="B8" s="29"/>
      <c r="C8" s="22" t="s">
        <v>18</v>
      </c>
      <c r="D8" s="75">
        <v>1158</v>
      </c>
      <c r="E8" s="24" t="s">
        <v>5</v>
      </c>
    </row>
    <row r="9" spans="2:5" ht="22.5" customHeight="1">
      <c r="B9" s="68" t="s">
        <v>74</v>
      </c>
      <c r="C9" s="69" t="s">
        <v>19</v>
      </c>
      <c r="D9" s="23">
        <v>2018</v>
      </c>
      <c r="E9" s="70" t="s">
        <v>6</v>
      </c>
    </row>
    <row r="10" spans="2:5" ht="22.5" customHeight="1">
      <c r="B10" s="71"/>
      <c r="C10" s="69" t="s">
        <v>19</v>
      </c>
      <c r="D10" s="23">
        <v>1722</v>
      </c>
      <c r="E10" s="73" t="s">
        <v>60</v>
      </c>
    </row>
    <row r="11" spans="2:5" ht="22.5" customHeight="1">
      <c r="B11" s="72"/>
      <c r="C11" s="69" t="s">
        <v>20</v>
      </c>
      <c r="D11" s="23">
        <v>17918</v>
      </c>
      <c r="E11" s="74" t="s">
        <v>61</v>
      </c>
    </row>
    <row r="12" spans="2:5" ht="22.5" customHeight="1">
      <c r="B12" s="72"/>
      <c r="C12" s="69" t="s">
        <v>45</v>
      </c>
      <c r="D12" s="30">
        <v>93</v>
      </c>
      <c r="E12" s="70" t="s">
        <v>51</v>
      </c>
    </row>
    <row r="13" spans="2:5" ht="22.5" customHeight="1">
      <c r="B13" s="29"/>
      <c r="C13" s="22" t="s">
        <v>45</v>
      </c>
      <c r="D13" s="30">
        <v>89</v>
      </c>
      <c r="E13" s="24" t="s">
        <v>52</v>
      </c>
    </row>
    <row r="14" spans="2:5" ht="22.5" customHeight="1">
      <c r="B14" s="29"/>
      <c r="C14" s="22" t="s">
        <v>21</v>
      </c>
      <c r="D14" s="30">
        <v>257</v>
      </c>
      <c r="E14" s="24" t="s">
        <v>8</v>
      </c>
    </row>
    <row r="15" spans="2:5" ht="22.5" customHeight="1">
      <c r="B15" s="29"/>
      <c r="C15" s="22" t="s">
        <v>17</v>
      </c>
      <c r="D15" s="23">
        <v>3438</v>
      </c>
      <c r="E15" s="24" t="s">
        <v>58</v>
      </c>
    </row>
    <row r="16" spans="2:5" ht="22.5" customHeight="1">
      <c r="B16" s="29"/>
      <c r="C16" s="22" t="s">
        <v>22</v>
      </c>
      <c r="D16" s="23">
        <v>415423431</v>
      </c>
      <c r="E16" s="32" t="s">
        <v>9</v>
      </c>
    </row>
    <row r="17" spans="2:5" ht="22.5" customHeight="1">
      <c r="B17" s="29"/>
      <c r="C17" s="22" t="s">
        <v>23</v>
      </c>
      <c r="D17" s="23">
        <v>71004097442</v>
      </c>
      <c r="E17" s="32" t="s">
        <v>9</v>
      </c>
    </row>
    <row r="18" spans="2:5" ht="22.5" customHeight="1">
      <c r="B18" s="29"/>
      <c r="C18" s="22" t="s">
        <v>23</v>
      </c>
      <c r="D18" s="23">
        <v>61869559612</v>
      </c>
      <c r="E18" s="24" t="s">
        <v>10</v>
      </c>
    </row>
    <row r="19" spans="2:5" ht="22.5" customHeight="1">
      <c r="B19" s="29"/>
      <c r="C19" s="22" t="s">
        <v>46</v>
      </c>
      <c r="D19" s="33">
        <v>0.8713519619418924</v>
      </c>
      <c r="E19" s="24" t="s">
        <v>11</v>
      </c>
    </row>
    <row r="20" spans="2:5" ht="22.5" customHeight="1">
      <c r="B20" s="29"/>
      <c r="C20" s="22" t="s">
        <v>23</v>
      </c>
      <c r="D20" s="23">
        <v>15727944128</v>
      </c>
      <c r="E20" s="24" t="s">
        <v>12</v>
      </c>
    </row>
    <row r="21" spans="2:5" ht="24" customHeight="1" thickBot="1">
      <c r="B21" s="34" t="s">
        <v>67</v>
      </c>
      <c r="C21" s="35" t="s">
        <v>24</v>
      </c>
      <c r="D21" s="36">
        <v>43</v>
      </c>
      <c r="E21" s="37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6">
      <selection activeCell="C19" sqref="C19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  <col min="7" max="7" width="12.421875" style="0" customWidth="1"/>
  </cols>
  <sheetData>
    <row r="1" spans="1:6" ht="23.25">
      <c r="A1" s="100" t="s">
        <v>47</v>
      </c>
      <c r="B1" s="100"/>
      <c r="C1" s="100"/>
      <c r="D1" s="100"/>
      <c r="E1" s="100"/>
      <c r="F1" s="100"/>
    </row>
    <row r="2" spans="1:6" ht="26.25" customHeight="1" thickBot="1">
      <c r="A2" s="99" t="str">
        <f>'p189'!B1</f>
        <v>تا پايان سال 89</v>
      </c>
      <c r="B2" s="99"/>
      <c r="C2" s="99"/>
      <c r="D2" s="99"/>
      <c r="E2" s="99"/>
      <c r="F2" s="99"/>
    </row>
    <row r="3" spans="1:6" ht="23.25" thickTop="1">
      <c r="A3" s="8" t="s">
        <v>35</v>
      </c>
      <c r="B3" s="9" t="s">
        <v>36</v>
      </c>
      <c r="C3" s="9" t="s">
        <v>37</v>
      </c>
      <c r="D3" s="9" t="s">
        <v>37</v>
      </c>
      <c r="E3" s="9" t="s">
        <v>38</v>
      </c>
      <c r="F3" s="10" t="s">
        <v>34</v>
      </c>
    </row>
    <row r="4" spans="1:6" ht="22.5">
      <c r="A4" s="11" t="s">
        <v>39</v>
      </c>
      <c r="B4" s="12" t="s">
        <v>40</v>
      </c>
      <c r="C4" s="12" t="s">
        <v>40</v>
      </c>
      <c r="D4" s="12" t="s">
        <v>0</v>
      </c>
      <c r="E4" s="12" t="s">
        <v>41</v>
      </c>
      <c r="F4" s="13"/>
    </row>
    <row r="5" spans="1:6" ht="30" customHeight="1">
      <c r="A5" s="41">
        <f>B5/C5</f>
        <v>0.8719186148308558</v>
      </c>
      <c r="B5" s="42">
        <v>44341025178</v>
      </c>
      <c r="C5" s="42">
        <v>50854545853</v>
      </c>
      <c r="D5" s="42">
        <v>280704406</v>
      </c>
      <c r="E5" s="42">
        <v>50316</v>
      </c>
      <c r="F5" s="43" t="s">
        <v>42</v>
      </c>
    </row>
    <row r="6" spans="1:6" ht="30" customHeight="1">
      <c r="A6" s="41">
        <f>B6/C6</f>
        <v>0.8269832941252392</v>
      </c>
      <c r="B6" s="42">
        <v>6607960941</v>
      </c>
      <c r="C6" s="42">
        <v>7990440663</v>
      </c>
      <c r="D6" s="42">
        <v>38047128</v>
      </c>
      <c r="E6" s="42">
        <v>8286</v>
      </c>
      <c r="F6" s="43" t="s">
        <v>43</v>
      </c>
    </row>
    <row r="7" spans="1:6" ht="30" customHeight="1">
      <c r="A7" s="41">
        <f>B7/C7</f>
        <v>0.9149382922330717</v>
      </c>
      <c r="B7" s="42">
        <v>6963842521</v>
      </c>
      <c r="C7" s="42">
        <v>7611270159</v>
      </c>
      <c r="D7" s="42">
        <v>50705000</v>
      </c>
      <c r="E7" s="42">
        <v>13041</v>
      </c>
      <c r="F7" s="44" t="s">
        <v>48</v>
      </c>
    </row>
    <row r="8" spans="1:6" ht="30" customHeight="1">
      <c r="A8" s="41">
        <f>B8/C8</f>
        <v>0.8700240783957949</v>
      </c>
      <c r="B8" s="42">
        <v>3956730972</v>
      </c>
      <c r="C8" s="42">
        <v>4547840767</v>
      </c>
      <c r="D8" s="42">
        <v>45966897</v>
      </c>
      <c r="E8" s="42">
        <v>9353</v>
      </c>
      <c r="F8" s="44" t="s">
        <v>53</v>
      </c>
    </row>
    <row r="9" spans="1:6" ht="30" customHeight="1" thickBot="1">
      <c r="A9" s="45">
        <f>B9/C9</f>
        <v>0.8713519619418924</v>
      </c>
      <c r="B9" s="46">
        <f>SUM(B5:B8)</f>
        <v>61869559612</v>
      </c>
      <c r="C9" s="46">
        <f>SUM(C5:C8)</f>
        <v>71004097442</v>
      </c>
      <c r="D9" s="46">
        <f>SUM(D5:D8)</f>
        <v>415423431</v>
      </c>
      <c r="E9" s="46">
        <f>SUM(E5:E8)</f>
        <v>80996</v>
      </c>
      <c r="F9" s="47" t="s">
        <v>44</v>
      </c>
    </row>
    <row r="10" spans="1:6" ht="39.75" customHeight="1" thickTop="1">
      <c r="A10" s="101" t="s">
        <v>28</v>
      </c>
      <c r="B10" s="101"/>
      <c r="C10" s="101"/>
      <c r="D10" s="101"/>
      <c r="E10" s="101"/>
      <c r="F10" s="101"/>
    </row>
    <row r="11" spans="1:6" ht="14.25" customHeight="1" thickBot="1">
      <c r="A11" s="48"/>
      <c r="B11" s="48"/>
      <c r="C11" s="50"/>
      <c r="D11" s="49"/>
      <c r="E11" s="48"/>
      <c r="F11" s="48"/>
    </row>
    <row r="12" spans="1:6" ht="27.75" thickTop="1">
      <c r="A12" s="51" t="s">
        <v>29</v>
      </c>
      <c r="B12" s="52" t="s">
        <v>30</v>
      </c>
      <c r="C12" s="52" t="s">
        <v>31</v>
      </c>
      <c r="D12" s="52" t="s">
        <v>32</v>
      </c>
      <c r="E12" s="52" t="s">
        <v>33</v>
      </c>
      <c r="F12" s="53" t="s">
        <v>34</v>
      </c>
    </row>
    <row r="13" spans="1:6" ht="19.5">
      <c r="A13" s="54"/>
      <c r="B13" s="55"/>
      <c r="C13" s="55"/>
      <c r="D13" s="55"/>
      <c r="E13" s="55"/>
      <c r="F13" s="56"/>
    </row>
    <row r="14" spans="1:6" ht="24" customHeight="1">
      <c r="A14" s="42">
        <v>7126</v>
      </c>
      <c r="B14" s="42">
        <v>318</v>
      </c>
      <c r="C14" s="42">
        <v>907</v>
      </c>
      <c r="D14" s="42">
        <v>1616</v>
      </c>
      <c r="E14" s="42">
        <v>40349</v>
      </c>
      <c r="F14" s="61" t="s">
        <v>42</v>
      </c>
    </row>
    <row r="15" spans="1:6" ht="24" customHeight="1">
      <c r="A15" s="42">
        <v>879</v>
      </c>
      <c r="B15" s="42">
        <v>22</v>
      </c>
      <c r="C15" s="42">
        <v>138</v>
      </c>
      <c r="D15" s="42">
        <v>296</v>
      </c>
      <c r="E15" s="42">
        <v>6951</v>
      </c>
      <c r="F15" s="61" t="s">
        <v>43</v>
      </c>
    </row>
    <row r="16" spans="1:6" ht="24" customHeight="1">
      <c r="A16" s="42">
        <v>1231</v>
      </c>
      <c r="B16" s="42">
        <v>36</v>
      </c>
      <c r="C16" s="42">
        <v>200</v>
      </c>
      <c r="D16" s="42">
        <v>335</v>
      </c>
      <c r="E16" s="42">
        <v>11239</v>
      </c>
      <c r="F16" s="64" t="s">
        <v>48</v>
      </c>
    </row>
    <row r="17" spans="1:6" ht="24" customHeight="1">
      <c r="A17" s="42">
        <v>345</v>
      </c>
      <c r="B17" s="42">
        <v>18</v>
      </c>
      <c r="C17" s="42">
        <v>168</v>
      </c>
      <c r="D17" s="42">
        <v>414</v>
      </c>
      <c r="E17" s="42">
        <v>8408</v>
      </c>
      <c r="F17" s="64" t="s">
        <v>53</v>
      </c>
    </row>
    <row r="18" spans="1:6" ht="24" customHeight="1" thickBot="1">
      <c r="A18" s="65">
        <f>SUM(A14:A17)</f>
        <v>9581</v>
      </c>
      <c r="B18" s="66">
        <f>SUM(B14:B17)</f>
        <v>394</v>
      </c>
      <c r="C18" s="66">
        <f>SUM(C14:C17)</f>
        <v>1413</v>
      </c>
      <c r="D18" s="66">
        <f>SUM(D14:D17)</f>
        <v>2661</v>
      </c>
      <c r="E18" s="66">
        <f>SUM(E14:E17)</f>
        <v>66947</v>
      </c>
      <c r="F18" s="67" t="s">
        <v>44</v>
      </c>
    </row>
    <row r="19" spans="1:6" ht="33" thickBot="1" thickTop="1">
      <c r="A19" s="1"/>
      <c r="B19" s="2"/>
      <c r="C19" s="2"/>
      <c r="D19" s="2"/>
      <c r="E19" s="3"/>
      <c r="F19" s="4"/>
    </row>
    <row r="20" spans="2:5" ht="24" thickBot="1">
      <c r="B20" s="14">
        <f>IF(B9='p189'!D18,1," ")</f>
        <v>1</v>
      </c>
      <c r="C20" s="14">
        <f>IF(C9='p189'!D17,1," ")</f>
        <v>1</v>
      </c>
      <c r="D20" s="14">
        <f>IF(D9='p189'!D16,1," ")</f>
        <v>1</v>
      </c>
      <c r="E20" s="14">
        <f>IF(E9='p189'!D5,1," ")</f>
        <v>1</v>
      </c>
    </row>
    <row r="21" ht="24" thickBot="1">
      <c r="E21" s="14">
        <f>IF(SUM(A18:E18)=E9,1," ")</f>
        <v>1</v>
      </c>
    </row>
  </sheetData>
  <sheetProtection/>
  <mergeCells count="3">
    <mergeCell ref="A1:F1"/>
    <mergeCell ref="A2:F2"/>
    <mergeCell ref="A10:F10"/>
  </mergeCells>
  <printOptions/>
  <pageMargins left="0.9055118110236221" right="0.7480314960629921" top="0.5905511811023623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9.00390625" style="0" customWidth="1"/>
  </cols>
  <sheetData>
    <row r="1" spans="2:5" ht="35.25" customHeight="1" thickBot="1">
      <c r="B1" s="38" t="s">
        <v>70</v>
      </c>
      <c r="C1" s="39"/>
      <c r="D1" s="39" t="s">
        <v>27</v>
      </c>
      <c r="E1" s="40"/>
    </row>
    <row r="2" spans="2:5" ht="22.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2.5" customHeight="1">
      <c r="B3" s="21" t="s">
        <v>69</v>
      </c>
      <c r="C3" s="22" t="s">
        <v>15</v>
      </c>
      <c r="D3" s="23">
        <v>4062</v>
      </c>
      <c r="E3" s="24" t="s">
        <v>2</v>
      </c>
    </row>
    <row r="4" spans="2:5" ht="22.5" customHeight="1">
      <c r="B4" s="21"/>
      <c r="C4" s="22" t="s">
        <v>16</v>
      </c>
      <c r="D4" s="75">
        <v>28</v>
      </c>
      <c r="E4" s="24" t="s">
        <v>3</v>
      </c>
    </row>
    <row r="5" spans="2:5" ht="22.5" customHeight="1">
      <c r="B5" s="25"/>
      <c r="C5" s="26" t="s">
        <v>17</v>
      </c>
      <c r="D5" s="27">
        <v>84939</v>
      </c>
      <c r="E5" s="28" t="s">
        <v>49</v>
      </c>
    </row>
    <row r="6" spans="2:5" ht="22.5" customHeight="1">
      <c r="B6" s="96" t="s">
        <v>71</v>
      </c>
      <c r="C6" s="97"/>
      <c r="D6" s="97"/>
      <c r="E6" s="98"/>
    </row>
    <row r="7" spans="2:5" ht="22.5" customHeight="1">
      <c r="B7" s="29"/>
      <c r="C7" s="22" t="s">
        <v>18</v>
      </c>
      <c r="D7" s="75">
        <v>1510.095</v>
      </c>
      <c r="E7" s="24" t="s">
        <v>4</v>
      </c>
    </row>
    <row r="8" spans="2:5" ht="22.5" customHeight="1">
      <c r="B8" s="29"/>
      <c r="C8" s="22" t="s">
        <v>18</v>
      </c>
      <c r="D8" s="75">
        <v>1160.594</v>
      </c>
      <c r="E8" s="24" t="s">
        <v>5</v>
      </c>
    </row>
    <row r="9" spans="2:5" ht="22.5" customHeight="1">
      <c r="B9" s="68" t="s">
        <v>73</v>
      </c>
      <c r="C9" s="69" t="s">
        <v>19</v>
      </c>
      <c r="D9" s="23">
        <v>2037</v>
      </c>
      <c r="E9" s="70" t="s">
        <v>6</v>
      </c>
    </row>
    <row r="10" spans="2:5" ht="22.5" customHeight="1">
      <c r="B10" s="71"/>
      <c r="C10" s="69" t="s">
        <v>19</v>
      </c>
      <c r="D10" s="23">
        <v>1530</v>
      </c>
      <c r="E10" s="73" t="s">
        <v>60</v>
      </c>
    </row>
    <row r="11" spans="2:5" ht="22.5" customHeight="1">
      <c r="B11" s="72"/>
      <c r="C11" s="69" t="s">
        <v>20</v>
      </c>
      <c r="D11" s="23">
        <v>17923</v>
      </c>
      <c r="E11" s="74" t="s">
        <v>61</v>
      </c>
    </row>
    <row r="12" spans="2:5" ht="22.5" customHeight="1">
      <c r="B12" s="72"/>
      <c r="C12" s="69" t="s">
        <v>45</v>
      </c>
      <c r="D12" s="30">
        <v>92</v>
      </c>
      <c r="E12" s="70" t="s">
        <v>51</v>
      </c>
    </row>
    <row r="13" spans="2:5" ht="22.5" customHeight="1">
      <c r="B13" s="29"/>
      <c r="C13" s="22" t="s">
        <v>45</v>
      </c>
      <c r="D13" s="30">
        <v>90</v>
      </c>
      <c r="E13" s="24" t="s">
        <v>52</v>
      </c>
    </row>
    <row r="14" spans="2:5" ht="22.5" customHeight="1">
      <c r="B14" s="29"/>
      <c r="C14" s="22" t="s">
        <v>21</v>
      </c>
      <c r="D14" s="30">
        <v>258</v>
      </c>
      <c r="E14" s="24" t="s">
        <v>8</v>
      </c>
    </row>
    <row r="15" spans="2:5" ht="22.5" customHeight="1">
      <c r="B15" s="29"/>
      <c r="C15" s="22" t="s">
        <v>17</v>
      </c>
      <c r="D15" s="23">
        <v>3518</v>
      </c>
      <c r="E15" s="24" t="s">
        <v>58</v>
      </c>
    </row>
    <row r="16" spans="2:5" ht="22.5" customHeight="1">
      <c r="B16" s="29"/>
      <c r="C16" s="22" t="s">
        <v>22</v>
      </c>
      <c r="D16" s="23">
        <v>388802342</v>
      </c>
      <c r="E16" s="32" t="s">
        <v>9</v>
      </c>
    </row>
    <row r="17" spans="2:5" ht="22.5" customHeight="1">
      <c r="B17" s="29"/>
      <c r="C17" s="22" t="s">
        <v>23</v>
      </c>
      <c r="D17" s="23">
        <v>146227211790</v>
      </c>
      <c r="E17" s="32" t="s">
        <v>9</v>
      </c>
    </row>
    <row r="18" spans="2:5" ht="22.5" customHeight="1">
      <c r="B18" s="29"/>
      <c r="C18" s="22" t="s">
        <v>23</v>
      </c>
      <c r="D18" s="23">
        <v>133895396787</v>
      </c>
      <c r="E18" s="24" t="s">
        <v>10</v>
      </c>
    </row>
    <row r="19" spans="2:5" ht="22.5" customHeight="1">
      <c r="B19" s="29"/>
      <c r="C19" s="22" t="s">
        <v>46</v>
      </c>
      <c r="D19" s="33">
        <v>0.9156667568775777</v>
      </c>
      <c r="E19" s="24" t="s">
        <v>11</v>
      </c>
    </row>
    <row r="20" spans="2:5" ht="22.5" customHeight="1">
      <c r="B20" s="29"/>
      <c r="C20" s="22" t="s">
        <v>23</v>
      </c>
      <c r="D20" s="23">
        <v>28073078421</v>
      </c>
      <c r="E20" s="24" t="s">
        <v>12</v>
      </c>
    </row>
    <row r="21" spans="2:5" ht="24" customHeight="1" thickBot="1">
      <c r="B21" s="34" t="s">
        <v>72</v>
      </c>
      <c r="C21" s="35" t="s">
        <v>24</v>
      </c>
      <c r="D21" s="36">
        <v>38</v>
      </c>
      <c r="E21" s="37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  <col min="7" max="7" width="12.421875" style="0" customWidth="1"/>
  </cols>
  <sheetData>
    <row r="1" spans="1:6" ht="23.25">
      <c r="A1" s="100" t="s">
        <v>47</v>
      </c>
      <c r="B1" s="100"/>
      <c r="C1" s="100"/>
      <c r="D1" s="100"/>
      <c r="E1" s="100"/>
      <c r="F1" s="100"/>
    </row>
    <row r="2" spans="1:6" ht="26.25" customHeight="1" thickBot="1">
      <c r="A2" s="99" t="str">
        <f>'p190'!B1</f>
        <v>تا پایان سال  90</v>
      </c>
      <c r="B2" s="99"/>
      <c r="C2" s="99"/>
      <c r="D2" s="99"/>
      <c r="E2" s="99"/>
      <c r="F2" s="99"/>
    </row>
    <row r="3" spans="1:6" ht="23.25" thickTop="1">
      <c r="A3" s="8" t="s">
        <v>35</v>
      </c>
      <c r="B3" s="9" t="s">
        <v>36</v>
      </c>
      <c r="C3" s="9" t="s">
        <v>37</v>
      </c>
      <c r="D3" s="9" t="s">
        <v>37</v>
      </c>
      <c r="E3" s="9" t="s">
        <v>38</v>
      </c>
      <c r="F3" s="10" t="s">
        <v>34</v>
      </c>
    </row>
    <row r="4" spans="1:6" ht="22.5">
      <c r="A4" s="11" t="s">
        <v>39</v>
      </c>
      <c r="B4" s="12" t="s">
        <v>40</v>
      </c>
      <c r="C4" s="12" t="s">
        <v>40</v>
      </c>
      <c r="D4" s="12" t="s">
        <v>0</v>
      </c>
      <c r="E4" s="12" t="s">
        <v>41</v>
      </c>
      <c r="F4" s="13"/>
    </row>
    <row r="5" spans="1:6" ht="30" customHeight="1">
      <c r="A5" s="41">
        <v>0.9109050599806424</v>
      </c>
      <c r="B5" s="42">
        <v>96338328246</v>
      </c>
      <c r="C5" s="42">
        <v>105761107802</v>
      </c>
      <c r="D5" s="42">
        <v>277131520</v>
      </c>
      <c r="E5" s="42">
        <v>52652</v>
      </c>
      <c r="F5" s="43" t="s">
        <v>42</v>
      </c>
    </row>
    <row r="6" spans="1:6" ht="30" customHeight="1">
      <c r="A6" s="41">
        <v>0.9394655997181519</v>
      </c>
      <c r="B6" s="42">
        <v>14640876525</v>
      </c>
      <c r="C6" s="42">
        <v>15584260381</v>
      </c>
      <c r="D6" s="42">
        <v>32371087</v>
      </c>
      <c r="E6" s="42">
        <v>8634</v>
      </c>
      <c r="F6" s="43" t="s">
        <v>43</v>
      </c>
    </row>
    <row r="7" spans="1:6" ht="30" customHeight="1">
      <c r="A7" s="41">
        <v>0.9105175341086904</v>
      </c>
      <c r="B7" s="42">
        <v>14124597301</v>
      </c>
      <c r="C7" s="42">
        <v>15512713124</v>
      </c>
      <c r="D7" s="42">
        <v>42653649</v>
      </c>
      <c r="E7" s="42">
        <v>13937</v>
      </c>
      <c r="F7" s="44" t="s">
        <v>48</v>
      </c>
    </row>
    <row r="8" spans="1:6" ht="30" customHeight="1">
      <c r="A8" s="41">
        <v>0.9383575915558097</v>
      </c>
      <c r="B8" s="42">
        <v>8791594715</v>
      </c>
      <c r="C8" s="42">
        <v>9369130483</v>
      </c>
      <c r="D8" s="42">
        <v>36646086</v>
      </c>
      <c r="E8" s="42">
        <v>9716</v>
      </c>
      <c r="F8" s="44" t="s">
        <v>53</v>
      </c>
    </row>
    <row r="9" spans="1:6" ht="30" customHeight="1" thickBot="1">
      <c r="A9" s="45">
        <v>0.9156667568775777</v>
      </c>
      <c r="B9" s="46">
        <v>133895396787</v>
      </c>
      <c r="C9" s="46">
        <v>146227211790</v>
      </c>
      <c r="D9" s="46">
        <v>388802342</v>
      </c>
      <c r="E9" s="46">
        <v>84939</v>
      </c>
      <c r="F9" s="47" t="s">
        <v>44</v>
      </c>
    </row>
    <row r="10" spans="1:6" ht="39.75" customHeight="1" thickTop="1">
      <c r="A10" s="101" t="s">
        <v>28</v>
      </c>
      <c r="B10" s="101"/>
      <c r="C10" s="101"/>
      <c r="D10" s="101"/>
      <c r="E10" s="101"/>
      <c r="F10" s="101"/>
    </row>
    <row r="11" spans="1:6" ht="14.25" customHeight="1" thickBot="1">
      <c r="A11" s="48"/>
      <c r="B11" s="48"/>
      <c r="C11" s="50"/>
      <c r="D11" s="49"/>
      <c r="E11" s="48"/>
      <c r="F11" s="48"/>
    </row>
    <row r="12" spans="1:6" ht="27.75" thickTop="1">
      <c r="A12" s="51" t="s">
        <v>29</v>
      </c>
      <c r="B12" s="52" t="s">
        <v>30</v>
      </c>
      <c r="C12" s="52" t="s">
        <v>31</v>
      </c>
      <c r="D12" s="52" t="s">
        <v>32</v>
      </c>
      <c r="E12" s="52" t="s">
        <v>33</v>
      </c>
      <c r="F12" s="53" t="s">
        <v>34</v>
      </c>
    </row>
    <row r="13" spans="1:6" ht="19.5">
      <c r="A13" s="54"/>
      <c r="B13" s="55"/>
      <c r="C13" s="55"/>
      <c r="D13" s="55"/>
      <c r="E13" s="55"/>
      <c r="F13" s="56"/>
    </row>
    <row r="14" spans="1:6" ht="24" customHeight="1">
      <c r="A14" s="42">
        <v>7310</v>
      </c>
      <c r="B14" s="42">
        <v>348</v>
      </c>
      <c r="C14" s="42">
        <v>971</v>
      </c>
      <c r="D14" s="42">
        <v>1765</v>
      </c>
      <c r="E14" s="42">
        <v>42258</v>
      </c>
      <c r="F14" s="61" t="s">
        <v>42</v>
      </c>
    </row>
    <row r="15" spans="1:6" ht="24" customHeight="1">
      <c r="A15" s="42">
        <v>919</v>
      </c>
      <c r="B15" s="42">
        <v>29</v>
      </c>
      <c r="C15" s="42">
        <v>143</v>
      </c>
      <c r="D15" s="42">
        <v>303</v>
      </c>
      <c r="E15" s="42">
        <v>7240</v>
      </c>
      <c r="F15" s="61" t="s">
        <v>43</v>
      </c>
    </row>
    <row r="16" spans="1:6" ht="24" customHeight="1">
      <c r="A16" s="42">
        <v>1308</v>
      </c>
      <c r="B16" s="42">
        <v>40</v>
      </c>
      <c r="C16" s="42">
        <v>205</v>
      </c>
      <c r="D16" s="42">
        <v>359</v>
      </c>
      <c r="E16" s="42">
        <v>12025</v>
      </c>
      <c r="F16" s="64" t="s">
        <v>48</v>
      </c>
    </row>
    <row r="17" spans="1:6" ht="24" customHeight="1">
      <c r="A17" s="42">
        <v>358</v>
      </c>
      <c r="B17" s="42">
        <v>19</v>
      </c>
      <c r="C17" s="42">
        <v>207</v>
      </c>
      <c r="D17" s="42">
        <v>428</v>
      </c>
      <c r="E17" s="42">
        <v>8704</v>
      </c>
      <c r="F17" s="64" t="s">
        <v>53</v>
      </c>
    </row>
    <row r="18" spans="1:6" ht="24" customHeight="1" thickBot="1">
      <c r="A18" s="65">
        <v>9895</v>
      </c>
      <c r="B18" s="66">
        <v>436</v>
      </c>
      <c r="C18" s="66">
        <v>1526</v>
      </c>
      <c r="D18" s="66">
        <v>2855</v>
      </c>
      <c r="E18" s="66">
        <v>70227</v>
      </c>
      <c r="F18" s="67" t="s">
        <v>44</v>
      </c>
    </row>
    <row r="19" spans="1:6" ht="33" thickBot="1" thickTop="1">
      <c r="A19" s="1"/>
      <c r="B19" s="2"/>
      <c r="C19" s="2"/>
      <c r="D19" s="2"/>
      <c r="E19" s="3"/>
      <c r="F19" s="4"/>
    </row>
    <row r="20" spans="2:5" ht="24" thickBot="1">
      <c r="B20" s="14">
        <f>IF(B9='p190'!D18,1," ")</f>
        <v>1</v>
      </c>
      <c r="C20" s="14">
        <f>IF(C9='p190'!D17,1," ")</f>
        <v>1</v>
      </c>
      <c r="D20" s="14">
        <f>IF(D9='p190'!D16,1," ")</f>
        <v>1</v>
      </c>
      <c r="E20" s="14">
        <f>IF(E9='p190'!D5,1," ")</f>
        <v>1</v>
      </c>
    </row>
    <row r="21" ht="24" thickBot="1">
      <c r="E21" s="14">
        <f>IF(SUM(A18:E18)=E9,1," ")</f>
        <v>1</v>
      </c>
    </row>
  </sheetData>
  <sheetProtection/>
  <mergeCells count="3">
    <mergeCell ref="A1:F1"/>
    <mergeCell ref="A2:F2"/>
    <mergeCell ref="A10:F10"/>
  </mergeCells>
  <printOptions/>
  <pageMargins left="0.9055118110236221" right="0.7480314960629921" top="0.5905511811023623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TIMAS</dc:creator>
  <cp:keywords/>
  <dc:description/>
  <cp:lastModifiedBy>Zohreh Mozafarian</cp:lastModifiedBy>
  <cp:lastPrinted>2021-06-30T08:18:54Z</cp:lastPrinted>
  <dcterms:created xsi:type="dcterms:W3CDTF">2001-02-12T04:46:11Z</dcterms:created>
  <dcterms:modified xsi:type="dcterms:W3CDTF">2023-04-26T10:13:26Z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